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835" windowHeight="8715" activeTab="0"/>
  </bookViews>
  <sheets>
    <sheet name="予選対戦結果" sheetId="1" r:id="rId1"/>
    <sheet name="予選順位表（総）" sheetId="2" r:id="rId2"/>
    <sheet name="決勝リーグ対戦結果" sheetId="3" r:id="rId3"/>
    <sheet name="決勝順位表" sheetId="4" r:id="rId4"/>
    <sheet name="決勝戦結果" sheetId="5" r:id="rId5"/>
  </sheets>
  <definedNames/>
  <calcPr fullCalcOnLoad="1"/>
</workbook>
</file>

<file path=xl/comments1.xml><?xml version="1.0" encoding="utf-8"?>
<comments xmlns="http://schemas.openxmlformats.org/spreadsheetml/2006/main">
  <authors>
    <author>maruyama</author>
  </authors>
  <commentList>
    <comment ref="J1" authorId="0">
      <text>
        <r>
          <rPr>
            <b/>
            <sz val="9"/>
            <rFont val="ＭＳ Ｐゴシック"/>
            <family val="3"/>
          </rPr>
          <t>maruyama:</t>
        </r>
        <r>
          <rPr>
            <sz val="9"/>
            <rFont val="ＭＳ Ｐゴシック"/>
            <family val="3"/>
          </rPr>
          <t xml:space="preserve">
編集pass：1111</t>
        </r>
      </text>
    </comment>
  </commentList>
</comments>
</file>

<file path=xl/comments3.xml><?xml version="1.0" encoding="utf-8"?>
<comments xmlns="http://schemas.openxmlformats.org/spreadsheetml/2006/main">
  <authors>
    <author>maruyama</author>
  </authors>
  <commentList>
    <comment ref="K1" authorId="0">
      <text>
        <r>
          <rPr>
            <b/>
            <sz val="9"/>
            <rFont val="ＭＳ Ｐゴシック"/>
            <family val="3"/>
          </rPr>
          <t>maruyama:</t>
        </r>
        <r>
          <rPr>
            <sz val="9"/>
            <rFont val="ＭＳ Ｐゴシック"/>
            <family val="3"/>
          </rPr>
          <t xml:space="preserve">
編集pass：1111</t>
        </r>
      </text>
    </comment>
  </commentList>
</comments>
</file>

<file path=xl/sharedStrings.xml><?xml version="1.0" encoding="utf-8"?>
<sst xmlns="http://schemas.openxmlformats.org/spreadsheetml/2006/main" count="135" uniqueCount="51">
  <si>
    <t>勝</t>
  </si>
  <si>
    <t>チーム名</t>
  </si>
  <si>
    <t>負</t>
  </si>
  <si>
    <t>得点</t>
  </si>
  <si>
    <t>失点</t>
  </si>
  <si>
    <t>差</t>
  </si>
  <si>
    <t>得</t>
  </si>
  <si>
    <t>失</t>
  </si>
  <si>
    <t>◆予選リーグ対戦結果◆</t>
  </si>
  <si>
    <t>対戦相手</t>
  </si>
  <si>
    <t>Aコート</t>
  </si>
  <si>
    <t>Bコート</t>
  </si>
  <si>
    <t>No.</t>
  </si>
  <si>
    <t>◆決勝リーグ対戦結果◆</t>
  </si>
  <si>
    <t>Cコート</t>
  </si>
  <si>
    <t>宴</t>
  </si>
  <si>
    <t>KING</t>
  </si>
  <si>
    <t>アルネブ</t>
  </si>
  <si>
    <t>ｆｆ</t>
  </si>
  <si>
    <t>ミックス</t>
  </si>
  <si>
    <t>どん☆ポロ</t>
  </si>
  <si>
    <t>決勝Aコート</t>
  </si>
  <si>
    <t>決勝Bコート</t>
  </si>
  <si>
    <t>決勝Cコート</t>
  </si>
  <si>
    <t>リーグ</t>
  </si>
  <si>
    <t>A</t>
  </si>
  <si>
    <t>B</t>
  </si>
  <si>
    <t>No.</t>
  </si>
  <si>
    <t>コート</t>
  </si>
  <si>
    <t>Ａ</t>
  </si>
  <si>
    <t>Ｂ</t>
  </si>
  <si>
    <t>Ｃ</t>
  </si>
  <si>
    <t>ＳＶＴ</t>
  </si>
  <si>
    <t>C</t>
  </si>
  <si>
    <t>Ａリーグ</t>
  </si>
  <si>
    <t>―</t>
  </si>
  <si>
    <t>Ｂリーグ</t>
  </si>
  <si>
    <t>聖闘</t>
  </si>
  <si>
    <t>国士無双</t>
  </si>
  <si>
    <t>科の葉メルヘン</t>
  </si>
  <si>
    <t>レインボウ</t>
  </si>
  <si>
    <t>Ｃ’ＭＯＤＥＬ</t>
  </si>
  <si>
    <t>ＢｌｕｅＷａｖe</t>
  </si>
  <si>
    <t>R2</t>
  </si>
  <si>
    <t>Boss</t>
  </si>
  <si>
    <t>ｽｰﾊﾟｰたかぎ</t>
  </si>
  <si>
    <t>ｆｆ</t>
  </si>
  <si>
    <t>科の葉ロマン</t>
  </si>
  <si>
    <t>Ｃ’ＭＯＤＥＬ</t>
  </si>
  <si>
    <t>Ｃリーグ</t>
  </si>
  <si>
    <t>ｽｰﾊﾟｰ高木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</si>
</sst>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 diagonalDown="1">
      <left style="thin"/>
      <right style="double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0" fillId="36" borderId="24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0" fillId="36" borderId="26" xfId="0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6" borderId="32" xfId="0" applyFill="1" applyBorder="1" applyAlignment="1">
      <alignment vertical="center"/>
    </xf>
    <xf numFmtId="0" fontId="0" fillId="36" borderId="33" xfId="0" applyFill="1" applyBorder="1" applyAlignment="1">
      <alignment vertical="center"/>
    </xf>
    <xf numFmtId="0" fontId="0" fillId="36" borderId="34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37" borderId="0" xfId="0" applyFont="1" applyFill="1" applyAlignment="1">
      <alignment vertical="center"/>
    </xf>
    <xf numFmtId="0" fontId="0" fillId="38" borderId="0" xfId="0" applyFill="1" applyAlignment="1">
      <alignment horizontal="center" vertical="center"/>
    </xf>
    <xf numFmtId="0" fontId="0" fillId="37" borderId="11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0" fillId="39" borderId="14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34" borderId="18" xfId="0" applyFill="1" applyBorder="1" applyAlignment="1">
      <alignment horizontal="center" vertical="center" textRotation="255"/>
    </xf>
    <xf numFmtId="0" fontId="0" fillId="34" borderId="35" xfId="0" applyFill="1" applyBorder="1" applyAlignment="1">
      <alignment horizontal="center" vertical="center" textRotation="255"/>
    </xf>
    <xf numFmtId="0" fontId="0" fillId="34" borderId="20" xfId="0" applyFill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18" xfId="0" applyFill="1" applyBorder="1" applyAlignment="1">
      <alignment horizontal="center" vertical="center" textRotation="255"/>
    </xf>
    <xf numFmtId="0" fontId="0" fillId="35" borderId="35" xfId="0" applyFill="1" applyBorder="1" applyAlignment="1">
      <alignment horizontal="center" vertical="center" textRotation="255"/>
    </xf>
    <xf numFmtId="0" fontId="0" fillId="35" borderId="20" xfId="0" applyFill="1" applyBorder="1" applyAlignment="1">
      <alignment horizontal="center" vertical="center" textRotation="255"/>
    </xf>
    <xf numFmtId="0" fontId="0" fillId="35" borderId="10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textRotation="255"/>
    </xf>
    <xf numFmtId="0" fontId="0" fillId="33" borderId="35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0</xdr:colOff>
      <xdr:row>7</xdr:row>
      <xdr:rowOff>0</xdr:rowOff>
    </xdr:to>
    <xdr:sp>
      <xdr:nvSpPr>
        <xdr:cNvPr id="1" name="Rectangle 4"/>
        <xdr:cNvSpPr>
          <a:spLocks/>
        </xdr:cNvSpPr>
      </xdr:nvSpPr>
      <xdr:spPr>
        <a:xfrm>
          <a:off x="295275" y="228600"/>
          <a:ext cx="4067175" cy="1371600"/>
        </a:xfrm>
        <a:prstGeom prst="rect">
          <a:avLst/>
        </a:prstGeom>
        <a:solidFill>
          <a:srgbClr val="FF00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8</xdr:col>
      <xdr:colOff>0</xdr:colOff>
      <xdr:row>13</xdr:row>
      <xdr:rowOff>0</xdr:rowOff>
    </xdr:to>
    <xdr:sp>
      <xdr:nvSpPr>
        <xdr:cNvPr id="2" name="Rectangle 6"/>
        <xdr:cNvSpPr>
          <a:spLocks/>
        </xdr:cNvSpPr>
      </xdr:nvSpPr>
      <xdr:spPr>
        <a:xfrm>
          <a:off x="295275" y="1600200"/>
          <a:ext cx="4067175" cy="1371600"/>
        </a:xfrm>
        <a:prstGeom prst="rect">
          <a:avLst/>
        </a:prstGeom>
        <a:solidFill>
          <a:srgbClr val="00FF00">
            <a:alpha val="2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8</xdr:col>
      <xdr:colOff>0</xdr:colOff>
      <xdr:row>18</xdr:row>
      <xdr:rowOff>0</xdr:rowOff>
    </xdr:to>
    <xdr:sp>
      <xdr:nvSpPr>
        <xdr:cNvPr id="3" name="Rectangle 7"/>
        <xdr:cNvSpPr>
          <a:spLocks/>
        </xdr:cNvSpPr>
      </xdr:nvSpPr>
      <xdr:spPr>
        <a:xfrm>
          <a:off x="295275" y="2971800"/>
          <a:ext cx="4067175" cy="1143000"/>
        </a:xfrm>
        <a:prstGeom prst="rect">
          <a:avLst/>
        </a:prstGeom>
        <a:solidFill>
          <a:srgbClr val="CC99FF">
            <a:alpha val="2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0</xdr:colOff>
      <xdr:row>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95275" y="228600"/>
          <a:ext cx="4048125" cy="1371600"/>
        </a:xfrm>
        <a:prstGeom prst="rect">
          <a:avLst/>
        </a:prstGeom>
        <a:solidFill>
          <a:srgbClr val="FF00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8</xdr:col>
      <xdr:colOff>0</xdr:colOff>
      <xdr:row>13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95275" y="1600200"/>
          <a:ext cx="4048125" cy="1371600"/>
        </a:xfrm>
        <a:prstGeom prst="rect">
          <a:avLst/>
        </a:prstGeom>
        <a:solidFill>
          <a:srgbClr val="00FF00">
            <a:alpha val="2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8</xdr:col>
      <xdr:colOff>0</xdr:colOff>
      <xdr:row>18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95275" y="2971800"/>
          <a:ext cx="4048125" cy="1143000"/>
        </a:xfrm>
        <a:prstGeom prst="rect">
          <a:avLst/>
        </a:prstGeom>
        <a:solidFill>
          <a:srgbClr val="CC99FF">
            <a:alpha val="2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7"/>
  <sheetViews>
    <sheetView tabSelected="1" zoomScale="70" zoomScaleNormal="70" zoomScalePageLayoutView="0" workbookViewId="0" topLeftCell="A1">
      <selection activeCell="X24" sqref="X24"/>
    </sheetView>
  </sheetViews>
  <sheetFormatPr defaultColWidth="5.625" defaultRowHeight="18.75" customHeight="1"/>
  <cols>
    <col min="1" max="1" width="4.125" style="0" customWidth="1"/>
    <col min="2" max="2" width="3.75390625" style="0" customWidth="1"/>
    <col min="3" max="3" width="11.25390625" style="0" customWidth="1"/>
    <col min="4" max="14" width="5.625" style="0" customWidth="1"/>
    <col min="15" max="15" width="3.75390625" style="0" customWidth="1"/>
    <col min="16" max="17" width="3.25390625" style="13" customWidth="1"/>
    <col min="18" max="18" width="3.25390625" style="0" customWidth="1"/>
  </cols>
  <sheetData>
    <row r="1" spans="2:12" ht="18.75" customHeight="1">
      <c r="B1" t="s">
        <v>8</v>
      </c>
      <c r="L1" s="1"/>
    </row>
    <row r="3" spans="1:15" ht="18.75" customHeight="1">
      <c r="A3" s="65" t="s">
        <v>10</v>
      </c>
      <c r="B3" s="68" t="s">
        <v>1</v>
      </c>
      <c r="C3" s="68"/>
      <c r="D3" s="69" t="s">
        <v>9</v>
      </c>
      <c r="E3" s="69"/>
      <c r="F3" s="69"/>
      <c r="G3" s="69"/>
      <c r="H3" s="69"/>
      <c r="I3" s="70"/>
      <c r="J3" s="71" t="s">
        <v>0</v>
      </c>
      <c r="K3" s="68" t="s">
        <v>2</v>
      </c>
      <c r="L3" s="68" t="s">
        <v>6</v>
      </c>
      <c r="M3" s="68" t="s">
        <v>7</v>
      </c>
      <c r="N3" s="68" t="s">
        <v>5</v>
      </c>
      <c r="O3" s="3"/>
    </row>
    <row r="4" spans="1:15" ht="18.75" customHeight="1">
      <c r="A4" s="66"/>
      <c r="B4" s="68"/>
      <c r="C4" s="68"/>
      <c r="D4" s="8">
        <v>1</v>
      </c>
      <c r="E4" s="8">
        <v>2</v>
      </c>
      <c r="F4" s="8">
        <v>3</v>
      </c>
      <c r="G4" s="8">
        <v>4</v>
      </c>
      <c r="H4" s="8">
        <v>5</v>
      </c>
      <c r="I4" s="23">
        <v>6</v>
      </c>
      <c r="J4" s="71"/>
      <c r="K4" s="68"/>
      <c r="L4" s="68"/>
      <c r="M4" s="68"/>
      <c r="N4" s="68"/>
      <c r="O4" s="3"/>
    </row>
    <row r="5" spans="1:18" ht="18.75" customHeight="1">
      <c r="A5" s="66"/>
      <c r="B5" s="17">
        <v>1</v>
      </c>
      <c r="C5" s="17" t="s">
        <v>37</v>
      </c>
      <c r="D5" s="18"/>
      <c r="E5" s="17">
        <v>5</v>
      </c>
      <c r="F5" s="17">
        <v>25</v>
      </c>
      <c r="G5" s="17">
        <v>25</v>
      </c>
      <c r="H5" s="17">
        <v>23</v>
      </c>
      <c r="I5" s="19"/>
      <c r="J5" s="20">
        <f>P5/25</f>
        <v>2</v>
      </c>
      <c r="K5" s="17">
        <f aca="true" t="shared" si="0" ref="J5:K10">Q5/25</f>
        <v>2</v>
      </c>
      <c r="L5" s="17">
        <f aca="true" t="shared" si="1" ref="L5:L10">SUM(D5:I5)</f>
        <v>78</v>
      </c>
      <c r="M5" s="17">
        <f>SUM(D5:D10)</f>
        <v>93</v>
      </c>
      <c r="N5" s="17">
        <f aca="true" t="shared" si="2" ref="N5:N10">L5-M5</f>
        <v>-15</v>
      </c>
      <c r="O5" s="2" t="s">
        <v>29</v>
      </c>
      <c r="P5" s="13">
        <f>SUMIF(E5:H5,25,E5:H5)</f>
        <v>50</v>
      </c>
      <c r="Q5" s="13">
        <f>SUMIF(D6:D9,25,D6:D9)</f>
        <v>50</v>
      </c>
      <c r="R5" s="13">
        <f aca="true" t="shared" si="3" ref="R5:R10">P5+Q5</f>
        <v>100</v>
      </c>
    </row>
    <row r="6" spans="1:18" ht="18.75" customHeight="1">
      <c r="A6" s="66"/>
      <c r="B6" s="4">
        <v>2</v>
      </c>
      <c r="C6" s="4" t="s">
        <v>38</v>
      </c>
      <c r="D6" s="4">
        <v>25</v>
      </c>
      <c r="E6" s="5"/>
      <c r="F6" s="4">
        <v>21</v>
      </c>
      <c r="G6" s="4">
        <v>11</v>
      </c>
      <c r="H6" s="6"/>
      <c r="I6" s="15">
        <v>9</v>
      </c>
      <c r="J6" s="14">
        <f t="shared" si="0"/>
        <v>1</v>
      </c>
      <c r="K6" s="4">
        <f t="shared" si="0"/>
        <v>3</v>
      </c>
      <c r="L6" s="4">
        <f t="shared" si="1"/>
        <v>66</v>
      </c>
      <c r="M6" s="4">
        <f>SUM(E5:E10)</f>
        <v>80</v>
      </c>
      <c r="N6" s="4">
        <f t="shared" si="2"/>
        <v>-14</v>
      </c>
      <c r="O6" s="2" t="s">
        <v>29</v>
      </c>
      <c r="P6" s="13">
        <f>SUMIF(D6:I6,25,D6:I6)</f>
        <v>25</v>
      </c>
      <c r="Q6" s="13">
        <f>SUMIF(E5:E10,25,E5:E10)</f>
        <v>75</v>
      </c>
      <c r="R6" s="13">
        <f t="shared" si="3"/>
        <v>100</v>
      </c>
    </row>
    <row r="7" spans="1:18" ht="18.75" customHeight="1">
      <c r="A7" s="66"/>
      <c r="B7" s="17">
        <v>3</v>
      </c>
      <c r="C7" s="17" t="s">
        <v>39</v>
      </c>
      <c r="D7" s="17">
        <v>22</v>
      </c>
      <c r="E7" s="17">
        <v>25</v>
      </c>
      <c r="F7" s="18"/>
      <c r="G7" s="21"/>
      <c r="H7" s="17">
        <v>22</v>
      </c>
      <c r="I7" s="22">
        <v>14</v>
      </c>
      <c r="J7" s="20">
        <f t="shared" si="0"/>
        <v>1</v>
      </c>
      <c r="K7" s="17">
        <f t="shared" si="0"/>
        <v>3</v>
      </c>
      <c r="L7" s="17">
        <f t="shared" si="1"/>
        <v>83</v>
      </c>
      <c r="M7" s="17">
        <f>SUM(F5:F10)</f>
        <v>96</v>
      </c>
      <c r="N7" s="17">
        <f t="shared" si="2"/>
        <v>-13</v>
      </c>
      <c r="O7" s="2" t="s">
        <v>29</v>
      </c>
      <c r="P7" s="13">
        <f>SUMIF(D7:I7,25,D7:I7)</f>
        <v>25</v>
      </c>
      <c r="Q7" s="13">
        <f>SUMIF(F5:F10,25,F5:F10)</f>
        <v>75</v>
      </c>
      <c r="R7" s="13">
        <f t="shared" si="3"/>
        <v>100</v>
      </c>
    </row>
    <row r="8" spans="1:18" ht="18.75" customHeight="1">
      <c r="A8" s="66"/>
      <c r="B8" s="4">
        <v>4</v>
      </c>
      <c r="C8" s="4" t="s">
        <v>40</v>
      </c>
      <c r="D8" s="4">
        <v>21</v>
      </c>
      <c r="E8" s="4">
        <v>25</v>
      </c>
      <c r="F8" s="6"/>
      <c r="G8" s="5"/>
      <c r="H8" s="4">
        <v>10</v>
      </c>
      <c r="I8" s="15">
        <v>21</v>
      </c>
      <c r="J8" s="14">
        <f t="shared" si="0"/>
        <v>1</v>
      </c>
      <c r="K8" s="4">
        <f t="shared" si="0"/>
        <v>3</v>
      </c>
      <c r="L8" s="4">
        <f t="shared" si="1"/>
        <v>77</v>
      </c>
      <c r="M8" s="4">
        <f>SUM(G5:G10)</f>
        <v>86</v>
      </c>
      <c r="N8" s="4">
        <f t="shared" si="2"/>
        <v>-9</v>
      </c>
      <c r="O8" s="2" t="s">
        <v>29</v>
      </c>
      <c r="P8" s="13">
        <f>SUMIF(D8:I8,25,D8:I8)</f>
        <v>25</v>
      </c>
      <c r="Q8" s="13">
        <f>SUMIF(G5:G10,25,G5:G10)</f>
        <v>75</v>
      </c>
      <c r="R8" s="13">
        <f t="shared" si="3"/>
        <v>100</v>
      </c>
    </row>
    <row r="9" spans="1:18" ht="18.75" customHeight="1">
      <c r="A9" s="66"/>
      <c r="B9" s="17">
        <v>5</v>
      </c>
      <c r="C9" s="17" t="s">
        <v>17</v>
      </c>
      <c r="D9" s="17">
        <v>25</v>
      </c>
      <c r="E9" s="21"/>
      <c r="F9" s="17">
        <v>25</v>
      </c>
      <c r="G9" s="17">
        <v>25</v>
      </c>
      <c r="H9" s="18"/>
      <c r="I9" s="22">
        <v>15</v>
      </c>
      <c r="J9" s="20">
        <f t="shared" si="0"/>
        <v>3</v>
      </c>
      <c r="K9" s="17">
        <f t="shared" si="0"/>
        <v>1</v>
      </c>
      <c r="L9" s="17">
        <f t="shared" si="1"/>
        <v>90</v>
      </c>
      <c r="M9" s="17">
        <f>SUM(H5:H10)</f>
        <v>80</v>
      </c>
      <c r="N9" s="17">
        <f t="shared" si="2"/>
        <v>10</v>
      </c>
      <c r="O9" s="2" t="s">
        <v>29</v>
      </c>
      <c r="P9" s="13">
        <f>SUMIF(D9:I9,25,D9:I9)</f>
        <v>75</v>
      </c>
      <c r="Q9" s="13">
        <f>SUMIF(H5:H10,25,H5:H10)</f>
        <v>25</v>
      </c>
      <c r="R9" s="13">
        <f t="shared" si="3"/>
        <v>100</v>
      </c>
    </row>
    <row r="10" spans="1:18" ht="18.75" customHeight="1">
      <c r="A10" s="67"/>
      <c r="B10" s="4">
        <v>6</v>
      </c>
      <c r="C10" s="4" t="s">
        <v>32</v>
      </c>
      <c r="D10" s="6"/>
      <c r="E10" s="4">
        <v>25</v>
      </c>
      <c r="F10" s="4">
        <v>25</v>
      </c>
      <c r="G10" s="4">
        <v>25</v>
      </c>
      <c r="H10" s="4">
        <v>25</v>
      </c>
      <c r="I10" s="16"/>
      <c r="J10" s="14">
        <f t="shared" si="0"/>
        <v>4</v>
      </c>
      <c r="K10" s="4">
        <f t="shared" si="0"/>
        <v>0</v>
      </c>
      <c r="L10" s="4">
        <f t="shared" si="1"/>
        <v>100</v>
      </c>
      <c r="M10" s="4">
        <f>SUM(I5:I10)</f>
        <v>59</v>
      </c>
      <c r="N10" s="4">
        <f t="shared" si="2"/>
        <v>41</v>
      </c>
      <c r="O10" s="2" t="s">
        <v>29</v>
      </c>
      <c r="P10" s="13">
        <f>SUMIF(D10:I10,25,D10:I10)</f>
        <v>100</v>
      </c>
      <c r="Q10" s="13">
        <f>SUMIF(I5:I10,25,I5:I10)</f>
        <v>0</v>
      </c>
      <c r="R10" s="13">
        <f t="shared" si="3"/>
        <v>100</v>
      </c>
    </row>
    <row r="12" spans="1:15" ht="18.75" customHeight="1">
      <c r="A12" s="72" t="s">
        <v>11</v>
      </c>
      <c r="B12" s="68" t="s">
        <v>1</v>
      </c>
      <c r="C12" s="68"/>
      <c r="D12" s="75" t="s">
        <v>9</v>
      </c>
      <c r="E12" s="75"/>
      <c r="F12" s="75"/>
      <c r="G12" s="75"/>
      <c r="H12" s="75"/>
      <c r="I12" s="76"/>
      <c r="J12" s="71" t="s">
        <v>0</v>
      </c>
      <c r="K12" s="68" t="s">
        <v>2</v>
      </c>
      <c r="L12" s="68" t="s">
        <v>6</v>
      </c>
      <c r="M12" s="68" t="s">
        <v>7</v>
      </c>
      <c r="N12" s="68" t="s">
        <v>5</v>
      </c>
      <c r="O12" s="3"/>
    </row>
    <row r="13" spans="1:15" ht="18.75" customHeight="1">
      <c r="A13" s="73"/>
      <c r="B13" s="68"/>
      <c r="C13" s="68"/>
      <c r="D13" s="8">
        <v>7</v>
      </c>
      <c r="E13" s="8">
        <v>8</v>
      </c>
      <c r="F13" s="8">
        <v>9</v>
      </c>
      <c r="G13" s="8">
        <v>10</v>
      </c>
      <c r="H13" s="8">
        <v>11</v>
      </c>
      <c r="I13" s="23">
        <v>12</v>
      </c>
      <c r="J13" s="71"/>
      <c r="K13" s="68"/>
      <c r="L13" s="68"/>
      <c r="M13" s="68"/>
      <c r="N13" s="68"/>
      <c r="O13" s="3"/>
    </row>
    <row r="14" spans="1:18" ht="18.75" customHeight="1">
      <c r="A14" s="73"/>
      <c r="B14" s="24">
        <v>7</v>
      </c>
      <c r="C14" s="24" t="s">
        <v>41</v>
      </c>
      <c r="D14" s="25"/>
      <c r="E14" s="24">
        <v>25</v>
      </c>
      <c r="F14" s="24">
        <v>15</v>
      </c>
      <c r="G14" s="24">
        <v>25</v>
      </c>
      <c r="H14" s="24">
        <v>20</v>
      </c>
      <c r="I14" s="26"/>
      <c r="J14" s="27">
        <f aca="true" t="shared" si="4" ref="J14:K19">P14/25</f>
        <v>2</v>
      </c>
      <c r="K14" s="24">
        <f t="shared" si="4"/>
        <v>2</v>
      </c>
      <c r="L14" s="24">
        <f aca="true" t="shared" si="5" ref="L14:L19">SUM(D14:I14)</f>
        <v>85</v>
      </c>
      <c r="M14" s="24">
        <f>SUM(D14:D19)</f>
        <v>88</v>
      </c>
      <c r="N14" s="24">
        <f aca="true" t="shared" si="6" ref="N14:N19">L14-M14</f>
        <v>-3</v>
      </c>
      <c r="O14" s="2" t="s">
        <v>30</v>
      </c>
      <c r="P14" s="13">
        <f>SUMIF(E14:H14,25,E14:H14)</f>
        <v>50</v>
      </c>
      <c r="Q14" s="13">
        <f>SUMIF(D15:D18,25,D15:D18)</f>
        <v>50</v>
      </c>
      <c r="R14" s="13">
        <f aca="true" t="shared" si="7" ref="R14:R19">P14+Q14</f>
        <v>100</v>
      </c>
    </row>
    <row r="15" spans="1:18" ht="18.75" customHeight="1">
      <c r="A15" s="73"/>
      <c r="B15" s="11">
        <v>8</v>
      </c>
      <c r="C15" s="4" t="s">
        <v>42</v>
      </c>
      <c r="D15" s="4">
        <v>15</v>
      </c>
      <c r="E15" s="5"/>
      <c r="F15" s="4">
        <v>8</v>
      </c>
      <c r="G15" s="4">
        <v>21</v>
      </c>
      <c r="H15" s="6"/>
      <c r="I15" s="15">
        <v>20</v>
      </c>
      <c r="J15" s="14">
        <f t="shared" si="4"/>
        <v>0</v>
      </c>
      <c r="K15" s="4">
        <f t="shared" si="4"/>
        <v>4</v>
      </c>
      <c r="L15" s="4">
        <f t="shared" si="5"/>
        <v>64</v>
      </c>
      <c r="M15" s="4">
        <f>SUM(E14:E19)</f>
        <v>100</v>
      </c>
      <c r="N15" s="4">
        <f t="shared" si="6"/>
        <v>-36</v>
      </c>
      <c r="O15" s="2" t="s">
        <v>30</v>
      </c>
      <c r="P15" s="13">
        <f>SUMIF(D15:I15,25,D15:I15)</f>
        <v>0</v>
      </c>
      <c r="Q15" s="13">
        <f>SUMIF(E14:E19,25,E14:E19)</f>
        <v>100</v>
      </c>
      <c r="R15" s="13">
        <f t="shared" si="7"/>
        <v>100</v>
      </c>
    </row>
    <row r="16" spans="1:18" ht="18.75" customHeight="1">
      <c r="A16" s="73"/>
      <c r="B16" s="24">
        <v>9</v>
      </c>
      <c r="C16" s="24" t="s">
        <v>15</v>
      </c>
      <c r="D16" s="24">
        <v>25</v>
      </c>
      <c r="E16" s="24">
        <v>25</v>
      </c>
      <c r="F16" s="25"/>
      <c r="G16" s="28"/>
      <c r="H16" s="24">
        <v>25</v>
      </c>
      <c r="I16" s="29">
        <v>25</v>
      </c>
      <c r="J16" s="27">
        <f t="shared" si="4"/>
        <v>4</v>
      </c>
      <c r="K16" s="24">
        <f t="shared" si="4"/>
        <v>0</v>
      </c>
      <c r="L16" s="24">
        <f t="shared" si="5"/>
        <v>100</v>
      </c>
      <c r="M16" s="24">
        <f>SUM(F14:F19)</f>
        <v>61</v>
      </c>
      <c r="N16" s="24">
        <f t="shared" si="6"/>
        <v>39</v>
      </c>
      <c r="O16" s="2" t="s">
        <v>30</v>
      </c>
      <c r="P16" s="13">
        <f>SUMIF(D16:I16,25,D16:I16)</f>
        <v>100</v>
      </c>
      <c r="Q16" s="13">
        <f>SUMIF(F14:F19,25,F14:F19)</f>
        <v>0</v>
      </c>
      <c r="R16" s="13">
        <f t="shared" si="7"/>
        <v>100</v>
      </c>
    </row>
    <row r="17" spans="1:18" ht="18.75" customHeight="1">
      <c r="A17" s="73"/>
      <c r="B17" s="11">
        <v>10</v>
      </c>
      <c r="C17" s="4" t="s">
        <v>19</v>
      </c>
      <c r="D17" s="4">
        <v>23</v>
      </c>
      <c r="E17" s="4">
        <v>25</v>
      </c>
      <c r="F17" s="6"/>
      <c r="G17" s="5"/>
      <c r="H17" s="4">
        <v>12</v>
      </c>
      <c r="I17" s="15">
        <v>14</v>
      </c>
      <c r="J17" s="14">
        <f t="shared" si="4"/>
        <v>1</v>
      </c>
      <c r="K17" s="4">
        <f t="shared" si="4"/>
        <v>3</v>
      </c>
      <c r="L17" s="4">
        <f t="shared" si="5"/>
        <v>74</v>
      </c>
      <c r="M17" s="4">
        <f>SUM(G14:G19)</f>
        <v>96</v>
      </c>
      <c r="N17" s="4">
        <f t="shared" si="6"/>
        <v>-22</v>
      </c>
      <c r="O17" s="2" t="s">
        <v>30</v>
      </c>
      <c r="P17" s="13">
        <f>SUMIF(D17:I17,25,D17:I17)</f>
        <v>25</v>
      </c>
      <c r="Q17" s="13">
        <f>SUMIF(G14:G19,25,G14:G19)</f>
        <v>75</v>
      </c>
      <c r="R17" s="13">
        <f t="shared" si="7"/>
        <v>100</v>
      </c>
    </row>
    <row r="18" spans="1:20" ht="18.75" customHeight="1">
      <c r="A18" s="73"/>
      <c r="B18" s="24">
        <v>11</v>
      </c>
      <c r="C18" s="24" t="s">
        <v>43</v>
      </c>
      <c r="D18" s="24">
        <v>25</v>
      </c>
      <c r="E18" s="28"/>
      <c r="F18" s="24">
        <v>21</v>
      </c>
      <c r="G18" s="24">
        <v>25</v>
      </c>
      <c r="H18" s="25"/>
      <c r="I18" s="29">
        <v>24</v>
      </c>
      <c r="J18" s="27">
        <f t="shared" si="4"/>
        <v>2</v>
      </c>
      <c r="K18" s="24">
        <f t="shared" si="4"/>
        <v>2</v>
      </c>
      <c r="L18" s="24">
        <f t="shared" si="5"/>
        <v>95</v>
      </c>
      <c r="M18" s="24">
        <f>SUM(H14:H19)</f>
        <v>82</v>
      </c>
      <c r="N18" s="24">
        <f t="shared" si="6"/>
        <v>13</v>
      </c>
      <c r="O18" s="2" t="s">
        <v>30</v>
      </c>
      <c r="P18" s="13">
        <f>SUMIF(D18:I18,25,D18:I18)</f>
        <v>50</v>
      </c>
      <c r="Q18" s="13">
        <f>SUMIF(H14:H19,25,H14:H19)</f>
        <v>50</v>
      </c>
      <c r="R18" s="13">
        <f t="shared" si="7"/>
        <v>100</v>
      </c>
      <c r="T18" s="12"/>
    </row>
    <row r="19" spans="1:18" ht="18.75" customHeight="1">
      <c r="A19" s="74"/>
      <c r="B19" s="11">
        <v>12</v>
      </c>
      <c r="C19" s="4" t="s">
        <v>44</v>
      </c>
      <c r="D19" s="6"/>
      <c r="E19" s="4">
        <v>25</v>
      </c>
      <c r="F19" s="4">
        <v>17</v>
      </c>
      <c r="G19" s="4">
        <v>25</v>
      </c>
      <c r="H19" s="4">
        <v>25</v>
      </c>
      <c r="I19" s="16"/>
      <c r="J19" s="14">
        <f t="shared" si="4"/>
        <v>3</v>
      </c>
      <c r="K19" s="4">
        <f t="shared" si="4"/>
        <v>1</v>
      </c>
      <c r="L19" s="4">
        <f t="shared" si="5"/>
        <v>92</v>
      </c>
      <c r="M19" s="4">
        <f>SUM(I14:I19)</f>
        <v>83</v>
      </c>
      <c r="N19" s="4">
        <f t="shared" si="6"/>
        <v>9</v>
      </c>
      <c r="O19" s="2" t="s">
        <v>30</v>
      </c>
      <c r="P19" s="13">
        <f>SUMIF(D19:I19,25,D19:I19)</f>
        <v>75</v>
      </c>
      <c r="Q19" s="13">
        <f>SUMIF(I14:I19,25,I14:I19)</f>
        <v>25</v>
      </c>
      <c r="R19" s="13">
        <f t="shared" si="7"/>
        <v>100</v>
      </c>
    </row>
    <row r="21" spans="1:17" ht="18.75" customHeight="1">
      <c r="A21" s="77" t="s">
        <v>14</v>
      </c>
      <c r="B21" s="68" t="s">
        <v>1</v>
      </c>
      <c r="C21" s="68"/>
      <c r="D21" s="79" t="s">
        <v>9</v>
      </c>
      <c r="E21" s="80"/>
      <c r="F21" s="80"/>
      <c r="G21" s="80"/>
      <c r="H21" s="81"/>
      <c r="I21" s="71" t="s">
        <v>0</v>
      </c>
      <c r="J21" s="68" t="s">
        <v>2</v>
      </c>
      <c r="K21" s="68" t="s">
        <v>6</v>
      </c>
      <c r="L21" s="68" t="s">
        <v>7</v>
      </c>
      <c r="M21" s="68" t="s">
        <v>5</v>
      </c>
      <c r="N21" s="3"/>
      <c r="O21" s="13"/>
      <c r="Q21"/>
    </row>
    <row r="22" spans="1:17" ht="18.75" customHeight="1">
      <c r="A22" s="78"/>
      <c r="B22" s="68"/>
      <c r="C22" s="68"/>
      <c r="D22" s="8">
        <v>13</v>
      </c>
      <c r="E22" s="8">
        <v>14</v>
      </c>
      <c r="F22" s="8">
        <v>15</v>
      </c>
      <c r="G22" s="8">
        <v>16</v>
      </c>
      <c r="H22" s="8">
        <v>17</v>
      </c>
      <c r="I22" s="71"/>
      <c r="J22" s="68"/>
      <c r="K22" s="68"/>
      <c r="L22" s="68"/>
      <c r="M22" s="68"/>
      <c r="N22" s="3"/>
      <c r="O22" s="13"/>
      <c r="Q22"/>
    </row>
    <row r="23" spans="1:17" ht="18.75" customHeight="1">
      <c r="A23" s="78"/>
      <c r="B23" s="7">
        <v>13</v>
      </c>
      <c r="C23" s="7" t="s">
        <v>20</v>
      </c>
      <c r="D23" s="30"/>
      <c r="E23" s="7">
        <v>25</v>
      </c>
      <c r="F23" s="7">
        <v>25</v>
      </c>
      <c r="G23" s="7">
        <v>25</v>
      </c>
      <c r="H23" s="7">
        <v>25</v>
      </c>
      <c r="I23" s="31">
        <f aca="true" t="shared" si="8" ref="I23:J27">O23/25</f>
        <v>4</v>
      </c>
      <c r="J23" s="7">
        <f t="shared" si="8"/>
        <v>0</v>
      </c>
      <c r="K23" s="7">
        <f>SUM(D23:H23)</f>
        <v>100</v>
      </c>
      <c r="L23" s="7">
        <f>SUM(D23:D27)</f>
        <v>74</v>
      </c>
      <c r="M23" s="7">
        <f>K23-L23</f>
        <v>26</v>
      </c>
      <c r="N23" s="2" t="s">
        <v>31</v>
      </c>
      <c r="O23" s="13">
        <f>SUMIF(E23:H23,25,E23:H23)</f>
        <v>100</v>
      </c>
      <c r="P23" s="13">
        <f>SUMIF(D24:D27,25,D24:D27)</f>
        <v>0</v>
      </c>
      <c r="Q23" s="13">
        <f>O23+P23</f>
        <v>100</v>
      </c>
    </row>
    <row r="24" spans="1:17" ht="18.75" customHeight="1">
      <c r="A24" s="78"/>
      <c r="B24" s="4">
        <v>14</v>
      </c>
      <c r="C24" s="4" t="s">
        <v>45</v>
      </c>
      <c r="D24" s="4">
        <v>21</v>
      </c>
      <c r="E24" s="5"/>
      <c r="F24" s="4">
        <v>18</v>
      </c>
      <c r="G24" s="4">
        <v>19</v>
      </c>
      <c r="H24" s="4">
        <v>23</v>
      </c>
      <c r="I24" s="14">
        <f t="shared" si="8"/>
        <v>0</v>
      </c>
      <c r="J24" s="4">
        <f t="shared" si="8"/>
        <v>4</v>
      </c>
      <c r="K24" s="4">
        <f>SUM(D24:H24)</f>
        <v>81</v>
      </c>
      <c r="L24" s="4">
        <f>SUM(E23:E27)</f>
        <v>100</v>
      </c>
      <c r="M24" s="4">
        <f>K24-L24</f>
        <v>-19</v>
      </c>
      <c r="N24" s="2" t="s">
        <v>31</v>
      </c>
      <c r="O24" s="13">
        <f>SUMIF(D24:H24,25,D24:H24)</f>
        <v>0</v>
      </c>
      <c r="P24" s="13">
        <f>SUMIF(E23:E27,25,E23:E27)</f>
        <v>100</v>
      </c>
      <c r="Q24" s="13">
        <f>O24+P24</f>
        <v>100</v>
      </c>
    </row>
    <row r="25" spans="1:17" ht="18.75" customHeight="1">
      <c r="A25" s="78"/>
      <c r="B25" s="7">
        <v>15</v>
      </c>
      <c r="C25" s="7" t="s">
        <v>16</v>
      </c>
      <c r="D25" s="7">
        <v>20</v>
      </c>
      <c r="E25" s="7">
        <v>25</v>
      </c>
      <c r="F25" s="30"/>
      <c r="G25" s="7">
        <v>22</v>
      </c>
      <c r="H25" s="7">
        <v>25</v>
      </c>
      <c r="I25" s="31">
        <f t="shared" si="8"/>
        <v>2</v>
      </c>
      <c r="J25" s="7">
        <f t="shared" si="8"/>
        <v>2</v>
      </c>
      <c r="K25" s="7">
        <f>SUM(D25:H25)</f>
        <v>92</v>
      </c>
      <c r="L25" s="7">
        <f>SUM(F23:F27)</f>
        <v>87</v>
      </c>
      <c r="M25" s="7">
        <f>K25-L25</f>
        <v>5</v>
      </c>
      <c r="N25" s="2" t="s">
        <v>31</v>
      </c>
      <c r="O25" s="13">
        <f>SUMIF(D25:H25,25,D25:H25)</f>
        <v>50</v>
      </c>
      <c r="P25" s="13">
        <f>SUMIF(F23:F27,25,F23:F27)</f>
        <v>50</v>
      </c>
      <c r="Q25" s="13">
        <f>O25+P25</f>
        <v>100</v>
      </c>
    </row>
    <row r="26" spans="1:17" ht="18.75" customHeight="1">
      <c r="A26" s="78"/>
      <c r="B26" s="4">
        <v>16</v>
      </c>
      <c r="C26" s="4" t="s">
        <v>46</v>
      </c>
      <c r="D26" s="4">
        <v>21</v>
      </c>
      <c r="E26" s="4">
        <v>25</v>
      </c>
      <c r="F26" s="4">
        <v>25</v>
      </c>
      <c r="G26" s="5"/>
      <c r="H26" s="4">
        <v>21</v>
      </c>
      <c r="I26" s="14">
        <f t="shared" si="8"/>
        <v>2</v>
      </c>
      <c r="J26" s="4">
        <f t="shared" si="8"/>
        <v>2</v>
      </c>
      <c r="K26" s="4">
        <f>SUM(D26:H26)</f>
        <v>92</v>
      </c>
      <c r="L26" s="4">
        <f>SUM(G23:G27)</f>
        <v>91</v>
      </c>
      <c r="M26" s="4">
        <f>K26-L26</f>
        <v>1</v>
      </c>
      <c r="N26" s="2" t="s">
        <v>31</v>
      </c>
      <c r="O26" s="13">
        <f>SUMIF(D26:H26,25,D26:H26)</f>
        <v>50</v>
      </c>
      <c r="P26" s="13">
        <f>SUMIF(G23:G27,25,G23:G27)</f>
        <v>50</v>
      </c>
      <c r="Q26" s="13">
        <f>O26+P26</f>
        <v>100</v>
      </c>
    </row>
    <row r="27" spans="1:17" ht="18.75" customHeight="1">
      <c r="A27" s="78"/>
      <c r="B27" s="7">
        <v>17</v>
      </c>
      <c r="C27" s="7" t="s">
        <v>47</v>
      </c>
      <c r="D27" s="7">
        <v>12</v>
      </c>
      <c r="E27" s="7">
        <v>25</v>
      </c>
      <c r="F27" s="7">
        <v>19</v>
      </c>
      <c r="G27" s="7">
        <v>25</v>
      </c>
      <c r="H27" s="30"/>
      <c r="I27" s="31">
        <f t="shared" si="8"/>
        <v>2</v>
      </c>
      <c r="J27" s="7">
        <f t="shared" si="8"/>
        <v>2</v>
      </c>
      <c r="K27" s="7">
        <f>SUM(D27:H27)</f>
        <v>81</v>
      </c>
      <c r="L27" s="7">
        <f>SUM(H23:H27)</f>
        <v>94</v>
      </c>
      <c r="M27" s="7">
        <f>K27-L27</f>
        <v>-13</v>
      </c>
      <c r="N27" s="2" t="s">
        <v>31</v>
      </c>
      <c r="O27" s="13">
        <f>SUMIF(D27:H27,25,D27:H27)</f>
        <v>50</v>
      </c>
      <c r="P27" s="13">
        <f>SUMIF(H23:H27,25,H23:H27)</f>
        <v>50</v>
      </c>
      <c r="Q27" s="13">
        <f>O27+P27</f>
        <v>100</v>
      </c>
    </row>
  </sheetData>
  <sheetProtection/>
  <protectedRanges>
    <protectedRange password="CC6F" sqref="D5:I10 D14:I19 D23:H27" name="範囲1"/>
  </protectedRanges>
  <mergeCells count="24">
    <mergeCell ref="J21:J22"/>
    <mergeCell ref="K21:K22"/>
    <mergeCell ref="L21:L22"/>
    <mergeCell ref="M21:M22"/>
    <mergeCell ref="A21:A27"/>
    <mergeCell ref="B21:C22"/>
    <mergeCell ref="I21:I22"/>
    <mergeCell ref="D21:H21"/>
    <mergeCell ref="K12:K13"/>
    <mergeCell ref="L12:L13"/>
    <mergeCell ref="M12:M13"/>
    <mergeCell ref="N12:N13"/>
    <mergeCell ref="A12:A19"/>
    <mergeCell ref="B12:C13"/>
    <mergeCell ref="D12:I12"/>
    <mergeCell ref="J12:J13"/>
    <mergeCell ref="A3:A10"/>
    <mergeCell ref="K3:K4"/>
    <mergeCell ref="L3:L4"/>
    <mergeCell ref="M3:M4"/>
    <mergeCell ref="N3:N4"/>
    <mergeCell ref="D3:I3"/>
    <mergeCell ref="B3:C4"/>
    <mergeCell ref="J3:J4"/>
  </mergeCells>
  <printOptions/>
  <pageMargins left="0.787" right="0.787" top="0.984" bottom="0.984" header="0.512" footer="0.51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M18"/>
  <sheetViews>
    <sheetView zoomScalePageLayoutView="0" workbookViewId="0" topLeftCell="A1">
      <selection activeCell="I24" sqref="I24"/>
    </sheetView>
  </sheetViews>
  <sheetFormatPr defaultColWidth="7.50390625" defaultRowHeight="18" customHeight="1"/>
  <cols>
    <col min="1" max="1" width="3.875" style="0" customWidth="1"/>
    <col min="2" max="2" width="3.50390625" style="0" customWidth="1"/>
    <col min="3" max="3" width="12.125" style="0" customWidth="1"/>
    <col min="4" max="7" width="7.50390625" style="0" customWidth="1"/>
    <col min="8" max="8" width="7.75390625" style="0" customWidth="1"/>
    <col min="9" max="9" width="3.00390625" style="54" customWidth="1"/>
  </cols>
  <sheetData>
    <row r="1" spans="2:13" ht="18" customHeight="1">
      <c r="B1" s="9" t="s">
        <v>12</v>
      </c>
      <c r="C1" s="9" t="s">
        <v>1</v>
      </c>
      <c r="D1" s="9" t="s">
        <v>0</v>
      </c>
      <c r="E1" s="9" t="s">
        <v>2</v>
      </c>
      <c r="F1" s="10" t="s">
        <v>3</v>
      </c>
      <c r="G1" s="10" t="s">
        <v>4</v>
      </c>
      <c r="H1" s="10" t="s">
        <v>5</v>
      </c>
      <c r="I1" s="55" t="s">
        <v>28</v>
      </c>
      <c r="K1" s="2"/>
      <c r="L1" s="2"/>
      <c r="M1" s="2"/>
    </row>
    <row r="2" spans="2:13" ht="18" customHeight="1">
      <c r="B2" s="4">
        <f>'予選対戦結果'!B10</f>
        <v>6</v>
      </c>
      <c r="C2" s="11" t="str">
        <f>'予選対戦結果'!C10</f>
        <v>ＳＶＴ</v>
      </c>
      <c r="D2" s="4">
        <f>'予選対戦結果'!J10</f>
        <v>4</v>
      </c>
      <c r="E2" s="4">
        <f>'予選対戦結果'!K10</f>
        <v>0</v>
      </c>
      <c r="F2" s="4">
        <f>'予選対戦結果'!L10</f>
        <v>100</v>
      </c>
      <c r="G2" s="4">
        <f>'予選対戦結果'!M10</f>
        <v>59</v>
      </c>
      <c r="H2" s="4">
        <f>'予選対戦結果'!N10</f>
        <v>41</v>
      </c>
      <c r="I2" s="8" t="str">
        <f>'予選対戦結果'!O10</f>
        <v>Ａ</v>
      </c>
      <c r="L2" s="2"/>
      <c r="M2" s="2"/>
    </row>
    <row r="3" spans="2:13" ht="18" customHeight="1">
      <c r="B3" s="4">
        <f>'予選対戦結果'!B16</f>
        <v>9</v>
      </c>
      <c r="C3" s="11" t="str">
        <f>'予選対戦結果'!C16</f>
        <v>宴</v>
      </c>
      <c r="D3" s="4">
        <f>'予選対戦結果'!J16</f>
        <v>4</v>
      </c>
      <c r="E3" s="4">
        <f>'予選対戦結果'!K16</f>
        <v>0</v>
      </c>
      <c r="F3" s="4">
        <f>'予選対戦結果'!L16</f>
        <v>100</v>
      </c>
      <c r="G3" s="4">
        <f>'予選対戦結果'!M16</f>
        <v>61</v>
      </c>
      <c r="H3" s="4">
        <f>'予選対戦結果'!N16</f>
        <v>39</v>
      </c>
      <c r="I3" s="8" t="str">
        <f>'予選対戦結果'!O16</f>
        <v>Ｂ</v>
      </c>
      <c r="L3" s="2"/>
      <c r="M3" s="2"/>
    </row>
    <row r="4" spans="2:13" ht="18" customHeight="1">
      <c r="B4" s="4">
        <f>'予選対戦結果'!B23</f>
        <v>13</v>
      </c>
      <c r="C4" s="11" t="str">
        <f>'予選対戦結果'!C23</f>
        <v>どん☆ポロ</v>
      </c>
      <c r="D4" s="4">
        <f>'予選対戦結果'!I23</f>
        <v>4</v>
      </c>
      <c r="E4" s="4">
        <f>'予選対戦結果'!J23</f>
        <v>0</v>
      </c>
      <c r="F4" s="4">
        <f>'予選対戦結果'!K23</f>
        <v>100</v>
      </c>
      <c r="G4" s="4">
        <f>'予選対戦結果'!L23</f>
        <v>74</v>
      </c>
      <c r="H4" s="4">
        <f>'予選対戦結果'!M23</f>
        <v>26</v>
      </c>
      <c r="I4" s="8" t="str">
        <f>'予選対戦結果'!N23</f>
        <v>Ｃ</v>
      </c>
      <c r="L4" s="2"/>
      <c r="M4" s="2"/>
    </row>
    <row r="5" spans="2:13" ht="18" customHeight="1">
      <c r="B5" s="4">
        <f>'予選対戦結果'!B9</f>
        <v>5</v>
      </c>
      <c r="C5" s="11" t="str">
        <f>'予選対戦結果'!C9</f>
        <v>アルネブ</v>
      </c>
      <c r="D5" s="4">
        <f>'予選対戦結果'!J9</f>
        <v>3</v>
      </c>
      <c r="E5" s="4">
        <f>'予選対戦結果'!K9</f>
        <v>1</v>
      </c>
      <c r="F5" s="4">
        <f>'予選対戦結果'!L9</f>
        <v>90</v>
      </c>
      <c r="G5" s="4">
        <f>'予選対戦結果'!M9</f>
        <v>80</v>
      </c>
      <c r="H5" s="4">
        <f>'予選対戦結果'!N9</f>
        <v>10</v>
      </c>
      <c r="I5" s="8" t="str">
        <f>'予選対戦結果'!O9</f>
        <v>Ａ</v>
      </c>
      <c r="L5" s="2"/>
      <c r="M5" s="2"/>
    </row>
    <row r="6" spans="2:13" ht="18" customHeight="1">
      <c r="B6" s="4">
        <f>'予選対戦結果'!B19</f>
        <v>12</v>
      </c>
      <c r="C6" s="11" t="str">
        <f>'予選対戦結果'!C19</f>
        <v>Boss</v>
      </c>
      <c r="D6" s="4">
        <f>'予選対戦結果'!J19</f>
        <v>3</v>
      </c>
      <c r="E6" s="4">
        <f>'予選対戦結果'!K19</f>
        <v>1</v>
      </c>
      <c r="F6" s="4">
        <f>'予選対戦結果'!L19</f>
        <v>92</v>
      </c>
      <c r="G6" s="4">
        <f>'予選対戦結果'!M19</f>
        <v>83</v>
      </c>
      <c r="H6" s="4">
        <f>'予選対戦結果'!N19</f>
        <v>9</v>
      </c>
      <c r="I6" s="8" t="str">
        <f>'予選対戦結果'!O19</f>
        <v>Ｂ</v>
      </c>
      <c r="L6" s="2"/>
      <c r="M6" s="2"/>
    </row>
    <row r="7" spans="2:13" ht="18" customHeight="1">
      <c r="B7" s="4">
        <f>'予選対戦結果'!B18</f>
        <v>11</v>
      </c>
      <c r="C7" s="11" t="str">
        <f>'予選対戦結果'!C18</f>
        <v>R2</v>
      </c>
      <c r="D7" s="4">
        <f>'予選対戦結果'!J18</f>
        <v>2</v>
      </c>
      <c r="E7" s="4">
        <f>'予選対戦結果'!K18</f>
        <v>2</v>
      </c>
      <c r="F7" s="4">
        <f>'予選対戦結果'!L18</f>
        <v>95</v>
      </c>
      <c r="G7" s="4">
        <f>'予選対戦結果'!M18</f>
        <v>82</v>
      </c>
      <c r="H7" s="4">
        <f>'予選対戦結果'!N18</f>
        <v>13</v>
      </c>
      <c r="I7" s="8" t="str">
        <f>'予選対戦結果'!O18</f>
        <v>Ｂ</v>
      </c>
      <c r="L7" s="2"/>
      <c r="M7" s="2"/>
    </row>
    <row r="8" spans="2:13" ht="18" customHeight="1">
      <c r="B8" s="4">
        <f>'予選対戦結果'!B25</f>
        <v>15</v>
      </c>
      <c r="C8" s="11" t="str">
        <f>'予選対戦結果'!C25</f>
        <v>KING</v>
      </c>
      <c r="D8" s="4">
        <f>'予選対戦結果'!I25</f>
        <v>2</v>
      </c>
      <c r="E8" s="4">
        <f>'予選対戦結果'!J25</f>
        <v>2</v>
      </c>
      <c r="F8" s="4">
        <f>'予選対戦結果'!K25</f>
        <v>92</v>
      </c>
      <c r="G8" s="4">
        <f>'予選対戦結果'!L25</f>
        <v>87</v>
      </c>
      <c r="H8" s="4">
        <f>'予選対戦結果'!M25</f>
        <v>5</v>
      </c>
      <c r="I8" s="8" t="str">
        <f>'予選対戦結果'!N25</f>
        <v>Ｃ</v>
      </c>
      <c r="L8" s="2"/>
      <c r="M8" s="2"/>
    </row>
    <row r="9" spans="2:13" ht="18" customHeight="1">
      <c r="B9" s="4">
        <f>'予選対戦結果'!B26</f>
        <v>16</v>
      </c>
      <c r="C9" s="11" t="str">
        <f>'予選対戦結果'!C26</f>
        <v>ｆｆ</v>
      </c>
      <c r="D9" s="4">
        <f>'予選対戦結果'!I26</f>
        <v>2</v>
      </c>
      <c r="E9" s="4">
        <f>'予選対戦結果'!J26</f>
        <v>2</v>
      </c>
      <c r="F9" s="4">
        <f>'予選対戦結果'!K26</f>
        <v>92</v>
      </c>
      <c r="G9" s="4">
        <f>'予選対戦結果'!L26</f>
        <v>91</v>
      </c>
      <c r="H9" s="4">
        <f>'予選対戦結果'!M26</f>
        <v>1</v>
      </c>
      <c r="I9" s="8" t="str">
        <f>'予選対戦結果'!N26</f>
        <v>Ｃ</v>
      </c>
      <c r="L9" s="2"/>
      <c r="M9" s="2"/>
    </row>
    <row r="10" spans="2:13" ht="18" customHeight="1">
      <c r="B10" s="4">
        <f>'予選対戦結果'!B14</f>
        <v>7</v>
      </c>
      <c r="C10" s="11" t="str">
        <f>'予選対戦結果'!C14</f>
        <v>Ｃ’ＭＯＤＥＬ</v>
      </c>
      <c r="D10" s="4">
        <f>'予選対戦結果'!J14</f>
        <v>2</v>
      </c>
      <c r="E10" s="4">
        <f>'予選対戦結果'!K14</f>
        <v>2</v>
      </c>
      <c r="F10" s="4">
        <f>'予選対戦結果'!L14</f>
        <v>85</v>
      </c>
      <c r="G10" s="4">
        <f>'予選対戦結果'!M14</f>
        <v>88</v>
      </c>
      <c r="H10" s="4">
        <f>'予選対戦結果'!N14</f>
        <v>-3</v>
      </c>
      <c r="I10" s="8" t="str">
        <f>'予選対戦結果'!O14</f>
        <v>Ｂ</v>
      </c>
      <c r="L10" s="2"/>
      <c r="M10" s="2"/>
    </row>
    <row r="11" spans="2:13" ht="18" customHeight="1">
      <c r="B11" s="4">
        <f>'予選対戦結果'!B27</f>
        <v>17</v>
      </c>
      <c r="C11" s="11" t="str">
        <f>'予選対戦結果'!C27</f>
        <v>科の葉ロマン</v>
      </c>
      <c r="D11" s="4">
        <f>'予選対戦結果'!I27</f>
        <v>2</v>
      </c>
      <c r="E11" s="4">
        <f>'予選対戦結果'!J27</f>
        <v>2</v>
      </c>
      <c r="F11" s="4">
        <f>'予選対戦結果'!K27</f>
        <v>81</v>
      </c>
      <c r="G11" s="4">
        <f>'予選対戦結果'!L27</f>
        <v>94</v>
      </c>
      <c r="H11" s="4">
        <f>'予選対戦結果'!M27</f>
        <v>-13</v>
      </c>
      <c r="I11" s="8" t="str">
        <f>'予選対戦結果'!N27</f>
        <v>Ｃ</v>
      </c>
      <c r="L11" s="2"/>
      <c r="M11" s="2"/>
    </row>
    <row r="12" spans="2:13" ht="18" customHeight="1">
      <c r="B12" s="4">
        <f>'予選対戦結果'!B5</f>
        <v>1</v>
      </c>
      <c r="C12" s="11" t="str">
        <f>'予選対戦結果'!C5</f>
        <v>聖闘</v>
      </c>
      <c r="D12" s="4">
        <f>'予選対戦結果'!J5</f>
        <v>2</v>
      </c>
      <c r="E12" s="4">
        <f>'予選対戦結果'!K5</f>
        <v>2</v>
      </c>
      <c r="F12" s="4">
        <f>'予選対戦結果'!L5</f>
        <v>78</v>
      </c>
      <c r="G12" s="4">
        <f>'予選対戦結果'!M5</f>
        <v>93</v>
      </c>
      <c r="H12" s="4">
        <f>'予選対戦結果'!N5</f>
        <v>-15</v>
      </c>
      <c r="I12" s="8" t="str">
        <f>'予選対戦結果'!O5</f>
        <v>Ａ</v>
      </c>
      <c r="L12" s="2"/>
      <c r="M12" s="2"/>
    </row>
    <row r="13" spans="2:13" ht="18" customHeight="1">
      <c r="B13" s="4">
        <f>'予選対戦結果'!B8</f>
        <v>4</v>
      </c>
      <c r="C13" s="11" t="str">
        <f>'予選対戦結果'!C8</f>
        <v>レインボウ</v>
      </c>
      <c r="D13" s="4">
        <f>'予選対戦結果'!J8</f>
        <v>1</v>
      </c>
      <c r="E13" s="4">
        <f>'予選対戦結果'!K8</f>
        <v>3</v>
      </c>
      <c r="F13" s="4">
        <f>'予選対戦結果'!L8</f>
        <v>77</v>
      </c>
      <c r="G13" s="4">
        <f>'予選対戦結果'!M8</f>
        <v>86</v>
      </c>
      <c r="H13" s="4">
        <f>'予選対戦結果'!N8</f>
        <v>-9</v>
      </c>
      <c r="I13" s="8" t="str">
        <f>'予選対戦結果'!O8</f>
        <v>Ａ</v>
      </c>
      <c r="L13" s="2"/>
      <c r="M13" s="2"/>
    </row>
    <row r="14" spans="2:13" ht="18" customHeight="1">
      <c r="B14" s="4">
        <f>'予選対戦結果'!B7</f>
        <v>3</v>
      </c>
      <c r="C14" s="11" t="str">
        <f>'予選対戦結果'!C7</f>
        <v>科の葉メルヘン</v>
      </c>
      <c r="D14" s="4">
        <f>'予選対戦結果'!J7</f>
        <v>1</v>
      </c>
      <c r="E14" s="4">
        <f>'予選対戦結果'!K7</f>
        <v>3</v>
      </c>
      <c r="F14" s="4">
        <f>'予選対戦結果'!L7</f>
        <v>83</v>
      </c>
      <c r="G14" s="4">
        <f>'予選対戦結果'!M7</f>
        <v>96</v>
      </c>
      <c r="H14" s="4">
        <f>'予選対戦結果'!N7</f>
        <v>-13</v>
      </c>
      <c r="I14" s="8" t="str">
        <f>'予選対戦結果'!O7</f>
        <v>Ａ</v>
      </c>
      <c r="L14" s="2"/>
      <c r="M14" s="2"/>
    </row>
    <row r="15" spans="2:13" ht="18" customHeight="1">
      <c r="B15" s="4">
        <f>'予選対戦結果'!B6</f>
        <v>2</v>
      </c>
      <c r="C15" s="11" t="str">
        <f>'予選対戦結果'!C6</f>
        <v>国士無双</v>
      </c>
      <c r="D15" s="4">
        <f>'予選対戦結果'!J6</f>
        <v>1</v>
      </c>
      <c r="E15" s="4">
        <f>'予選対戦結果'!K6</f>
        <v>3</v>
      </c>
      <c r="F15" s="4">
        <f>'予選対戦結果'!L6</f>
        <v>66</v>
      </c>
      <c r="G15" s="4">
        <f>'予選対戦結果'!M6</f>
        <v>80</v>
      </c>
      <c r="H15" s="4">
        <f>'予選対戦結果'!N6</f>
        <v>-14</v>
      </c>
      <c r="I15" s="8" t="str">
        <f>'予選対戦結果'!O6</f>
        <v>Ａ</v>
      </c>
      <c r="L15" s="2"/>
      <c r="M15" s="2"/>
    </row>
    <row r="16" spans="2:13" ht="18" customHeight="1">
      <c r="B16" s="4">
        <f>'予選対戦結果'!B17</f>
        <v>10</v>
      </c>
      <c r="C16" s="11" t="str">
        <f>'予選対戦結果'!C17</f>
        <v>ミックス</v>
      </c>
      <c r="D16" s="4">
        <f>'予選対戦結果'!J17</f>
        <v>1</v>
      </c>
      <c r="E16" s="4">
        <f>'予選対戦結果'!K17</f>
        <v>3</v>
      </c>
      <c r="F16" s="4">
        <f>'予選対戦結果'!L17</f>
        <v>74</v>
      </c>
      <c r="G16" s="4">
        <f>'予選対戦結果'!M17</f>
        <v>96</v>
      </c>
      <c r="H16" s="4">
        <f>'予選対戦結果'!N17</f>
        <v>-22</v>
      </c>
      <c r="I16" s="8" t="str">
        <f>'予選対戦結果'!O17</f>
        <v>Ｂ</v>
      </c>
      <c r="L16" s="2"/>
      <c r="M16" s="2"/>
    </row>
    <row r="17" spans="2:13" ht="18" customHeight="1">
      <c r="B17" s="4">
        <f>'予選対戦結果'!B24</f>
        <v>14</v>
      </c>
      <c r="C17" s="11" t="str">
        <f>'予選対戦結果'!C24</f>
        <v>ｽｰﾊﾟｰたかぎ</v>
      </c>
      <c r="D17" s="4">
        <f>'予選対戦結果'!I24</f>
        <v>0</v>
      </c>
      <c r="E17" s="4">
        <f>'予選対戦結果'!J24</f>
        <v>4</v>
      </c>
      <c r="F17" s="4">
        <f>'予選対戦結果'!K24</f>
        <v>81</v>
      </c>
      <c r="G17" s="4">
        <f>'予選対戦結果'!L24</f>
        <v>100</v>
      </c>
      <c r="H17" s="4">
        <f>'予選対戦結果'!M24</f>
        <v>-19</v>
      </c>
      <c r="I17" s="8" t="str">
        <f>'予選対戦結果'!N24</f>
        <v>Ｃ</v>
      </c>
      <c r="L17" s="2"/>
      <c r="M17" s="2"/>
    </row>
    <row r="18" spans="2:13" ht="18" customHeight="1">
      <c r="B18" s="4">
        <f>'予選対戦結果'!B15</f>
        <v>8</v>
      </c>
      <c r="C18" s="11" t="str">
        <f>'予選対戦結果'!C15</f>
        <v>ＢｌｕｅＷａｖe</v>
      </c>
      <c r="D18" s="4">
        <f>'予選対戦結果'!J15</f>
        <v>0</v>
      </c>
      <c r="E18" s="4">
        <f>'予選対戦結果'!K15</f>
        <v>4</v>
      </c>
      <c r="F18" s="4">
        <f>'予選対戦結果'!L15</f>
        <v>64</v>
      </c>
      <c r="G18" s="4">
        <f>'予選対戦結果'!M15</f>
        <v>100</v>
      </c>
      <c r="H18" s="4">
        <f>'予選対戦結果'!N15</f>
        <v>-36</v>
      </c>
      <c r="I18" s="8" t="str">
        <f>'予選対戦結果'!O15</f>
        <v>Ｂ</v>
      </c>
      <c r="L18" s="2"/>
      <c r="M18" s="2"/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U27"/>
  <sheetViews>
    <sheetView zoomScale="85" zoomScaleNormal="85" zoomScalePageLayoutView="0" workbookViewId="0" topLeftCell="A1">
      <selection activeCell="K1" sqref="K1"/>
    </sheetView>
  </sheetViews>
  <sheetFormatPr defaultColWidth="5.625" defaultRowHeight="18.75" customHeight="1"/>
  <cols>
    <col min="1" max="2" width="4.125" style="0" customWidth="1"/>
    <col min="3" max="3" width="3.75390625" style="0" customWidth="1"/>
    <col min="4" max="4" width="11.25390625" style="0" customWidth="1"/>
    <col min="5" max="15" width="5.625" style="0" customWidth="1"/>
    <col min="16" max="16" width="3.75390625" style="0" customWidth="1"/>
    <col min="17" max="18" width="3.25390625" style="13" customWidth="1"/>
    <col min="19" max="21" width="3.25390625" style="0" customWidth="1"/>
  </cols>
  <sheetData>
    <row r="1" spans="2:13" ht="18.75" customHeight="1">
      <c r="B1" t="s">
        <v>13</v>
      </c>
      <c r="M1" s="1"/>
    </row>
    <row r="3" spans="1:16" ht="18.75" customHeight="1">
      <c r="A3" s="65" t="s">
        <v>21</v>
      </c>
      <c r="B3" s="89" t="s">
        <v>24</v>
      </c>
      <c r="C3" s="68" t="s">
        <v>1</v>
      </c>
      <c r="D3" s="68"/>
      <c r="E3" s="69" t="s">
        <v>9</v>
      </c>
      <c r="F3" s="69"/>
      <c r="G3" s="69"/>
      <c r="H3" s="69"/>
      <c r="I3" s="69"/>
      <c r="J3" s="70"/>
      <c r="K3" s="71" t="s">
        <v>0</v>
      </c>
      <c r="L3" s="68" t="s">
        <v>2</v>
      </c>
      <c r="M3" s="68" t="s">
        <v>6</v>
      </c>
      <c r="N3" s="68" t="s">
        <v>7</v>
      </c>
      <c r="O3" s="68" t="s">
        <v>5</v>
      </c>
      <c r="P3" s="3"/>
    </row>
    <row r="4" spans="1:16" ht="18.75" customHeight="1">
      <c r="A4" s="66"/>
      <c r="B4" s="90"/>
      <c r="C4" s="68"/>
      <c r="D4" s="68"/>
      <c r="E4" s="8">
        <v>1</v>
      </c>
      <c r="F4" s="8">
        <v>2</v>
      </c>
      <c r="G4" s="8">
        <v>3</v>
      </c>
      <c r="H4" s="35">
        <v>4</v>
      </c>
      <c r="I4" s="35">
        <v>5</v>
      </c>
      <c r="J4" s="36">
        <v>6</v>
      </c>
      <c r="K4" s="71"/>
      <c r="L4" s="68"/>
      <c r="M4" s="68"/>
      <c r="N4" s="68"/>
      <c r="O4" s="68"/>
      <c r="P4" s="3"/>
    </row>
    <row r="5" spans="1:19" ht="18.75" customHeight="1">
      <c r="A5" s="66"/>
      <c r="B5" s="65" t="s">
        <v>25</v>
      </c>
      <c r="C5" s="17">
        <v>1</v>
      </c>
      <c r="D5" s="17" t="str">
        <f>'予選順位表（総）'!C2</f>
        <v>ＳＶＴ</v>
      </c>
      <c r="E5" s="18"/>
      <c r="F5" s="17">
        <v>25</v>
      </c>
      <c r="G5" s="33">
        <v>25</v>
      </c>
      <c r="H5" s="40"/>
      <c r="I5" s="41"/>
      <c r="J5" s="51"/>
      <c r="K5" s="20">
        <f aca="true" t="shared" si="0" ref="K5:L7">Q5/25</f>
        <v>2</v>
      </c>
      <c r="L5" s="17">
        <f t="shared" si="0"/>
        <v>0</v>
      </c>
      <c r="M5" s="17">
        <f aca="true" t="shared" si="1" ref="M5:M10">SUM(E5:J5)</f>
        <v>50</v>
      </c>
      <c r="N5" s="17">
        <f>SUM(E5:E10)</f>
        <v>40</v>
      </c>
      <c r="O5" s="17">
        <f aca="true" t="shared" si="2" ref="O5:O10">M5-N5</f>
        <v>10</v>
      </c>
      <c r="P5" s="2" t="s">
        <v>25</v>
      </c>
      <c r="Q5" s="13">
        <f>SUMIF(F5:J5,25,F5:J5)</f>
        <v>50</v>
      </c>
      <c r="R5" s="13">
        <f>SUMIF(E6:E10,25,E6:E10)</f>
        <v>0</v>
      </c>
      <c r="S5" s="13">
        <f aca="true" t="shared" si="3" ref="S5:S10">Q5+R5</f>
        <v>50</v>
      </c>
    </row>
    <row r="6" spans="1:19" ht="18.75" customHeight="1">
      <c r="A6" s="66"/>
      <c r="B6" s="66"/>
      <c r="C6" s="4">
        <v>3</v>
      </c>
      <c r="D6" s="4" t="str">
        <f>'予選順位表（総）'!C4</f>
        <v>どん☆ポロ</v>
      </c>
      <c r="E6" s="4">
        <v>20</v>
      </c>
      <c r="F6" s="5"/>
      <c r="G6" s="34">
        <v>25</v>
      </c>
      <c r="H6" s="43"/>
      <c r="I6" s="39"/>
      <c r="J6" s="52"/>
      <c r="K6" s="14">
        <f t="shared" si="0"/>
        <v>1</v>
      </c>
      <c r="L6" s="4">
        <f t="shared" si="0"/>
        <v>1</v>
      </c>
      <c r="M6" s="4">
        <f t="shared" si="1"/>
        <v>45</v>
      </c>
      <c r="N6" s="4">
        <f>SUM(F5:F10)</f>
        <v>39</v>
      </c>
      <c r="O6" s="4">
        <f t="shared" si="2"/>
        <v>6</v>
      </c>
      <c r="P6" s="2" t="s">
        <v>25</v>
      </c>
      <c r="Q6" s="13">
        <f>SUMIF(E6:J6,25,E6:J6)</f>
        <v>25</v>
      </c>
      <c r="R6" s="13">
        <f>SUMIF(F5:F10,25,F5:F10)</f>
        <v>25</v>
      </c>
      <c r="S6" s="13">
        <f t="shared" si="3"/>
        <v>50</v>
      </c>
    </row>
    <row r="7" spans="1:19" ht="18.75" customHeight="1">
      <c r="A7" s="66"/>
      <c r="B7" s="67"/>
      <c r="C7" s="17">
        <v>5</v>
      </c>
      <c r="D7" s="17" t="str">
        <f>'予選順位表（総）'!C6</f>
        <v>Boss</v>
      </c>
      <c r="E7" s="49">
        <v>20</v>
      </c>
      <c r="F7" s="49">
        <v>14</v>
      </c>
      <c r="G7" s="50"/>
      <c r="H7" s="45"/>
      <c r="I7" s="46"/>
      <c r="J7" s="53"/>
      <c r="K7" s="20">
        <f t="shared" si="0"/>
        <v>0</v>
      </c>
      <c r="L7" s="17">
        <f t="shared" si="0"/>
        <v>2</v>
      </c>
      <c r="M7" s="17">
        <f t="shared" si="1"/>
        <v>34</v>
      </c>
      <c r="N7" s="17">
        <f>SUM(G5:G10)</f>
        <v>50</v>
      </c>
      <c r="O7" s="17">
        <f t="shared" si="2"/>
        <v>-16</v>
      </c>
      <c r="P7" s="2" t="s">
        <v>25</v>
      </c>
      <c r="Q7" s="13">
        <f>SUMIF(E7:J7,25,E7:J7)</f>
        <v>0</v>
      </c>
      <c r="R7" s="13">
        <f>SUMIF(G5:G10,25,G5:G10)</f>
        <v>50</v>
      </c>
      <c r="S7" s="13">
        <f t="shared" si="3"/>
        <v>50</v>
      </c>
    </row>
    <row r="8" spans="1:21" ht="18.75" customHeight="1">
      <c r="A8" s="66"/>
      <c r="B8" s="91" t="s">
        <v>26</v>
      </c>
      <c r="C8" s="4">
        <v>2</v>
      </c>
      <c r="D8" s="34" t="str">
        <f>'予選順位表（総）'!$C$3</f>
        <v>宴</v>
      </c>
      <c r="E8" s="40"/>
      <c r="F8" s="41"/>
      <c r="G8" s="42"/>
      <c r="H8" s="48"/>
      <c r="I8" s="37">
        <v>25</v>
      </c>
      <c r="J8" s="38">
        <v>25</v>
      </c>
      <c r="K8" s="14">
        <f aca="true" t="shared" si="4" ref="K8:L10">Q8/25+T8</f>
        <v>2</v>
      </c>
      <c r="L8" s="4">
        <f t="shared" si="4"/>
        <v>0</v>
      </c>
      <c r="M8" s="4">
        <f t="shared" si="1"/>
        <v>50</v>
      </c>
      <c r="N8" s="4">
        <f>SUM(H5:H10)</f>
        <v>37</v>
      </c>
      <c r="O8" s="4">
        <f t="shared" si="2"/>
        <v>13</v>
      </c>
      <c r="P8" s="2" t="s">
        <v>25</v>
      </c>
      <c r="Q8" s="13">
        <f>SUMIF(E8:J8,25,E8:J8)</f>
        <v>50</v>
      </c>
      <c r="R8" s="13">
        <f>SUMIF(H5:H10,25,H5:H10)</f>
        <v>0</v>
      </c>
      <c r="S8" s="13">
        <f t="shared" si="3"/>
        <v>50</v>
      </c>
      <c r="T8" s="56"/>
      <c r="U8" s="56"/>
    </row>
    <row r="9" spans="1:19" ht="18.75" customHeight="1">
      <c r="A9" s="66"/>
      <c r="B9" s="87"/>
      <c r="C9" s="17">
        <v>4</v>
      </c>
      <c r="D9" s="33" t="str">
        <f>'予選順位表（総）'!$C$5</f>
        <v>アルネブ</v>
      </c>
      <c r="E9" s="43"/>
      <c r="F9" s="39"/>
      <c r="G9" s="44"/>
      <c r="H9" s="20">
        <v>16</v>
      </c>
      <c r="I9" s="18"/>
      <c r="J9" s="22">
        <v>25</v>
      </c>
      <c r="K9" s="62">
        <f t="shared" si="4"/>
        <v>1</v>
      </c>
      <c r="L9" s="63">
        <f t="shared" si="4"/>
        <v>1</v>
      </c>
      <c r="M9" s="17">
        <f t="shared" si="1"/>
        <v>41</v>
      </c>
      <c r="N9" s="17">
        <f>SUM(I5:I10)</f>
        <v>47</v>
      </c>
      <c r="O9" s="17">
        <f t="shared" si="2"/>
        <v>-6</v>
      </c>
      <c r="P9" s="2" t="s">
        <v>25</v>
      </c>
      <c r="Q9" s="13">
        <f>SUMIF(E9:J9,25,E9:J9)</f>
        <v>25</v>
      </c>
      <c r="R9" s="13">
        <f>SUMIF(I5:I10,25,I5:I10)</f>
        <v>25</v>
      </c>
      <c r="S9" s="13">
        <f t="shared" si="3"/>
        <v>50</v>
      </c>
    </row>
    <row r="10" spans="1:21" ht="18.75" customHeight="1">
      <c r="A10" s="67"/>
      <c r="B10" s="88"/>
      <c r="C10" s="4">
        <v>6</v>
      </c>
      <c r="D10" s="34" t="str">
        <f>'予選順位表（総）'!$C$7</f>
        <v>R2</v>
      </c>
      <c r="E10" s="45"/>
      <c r="F10" s="46"/>
      <c r="G10" s="47"/>
      <c r="H10" s="14">
        <v>21</v>
      </c>
      <c r="I10" s="4">
        <v>22</v>
      </c>
      <c r="J10" s="16"/>
      <c r="K10" s="14">
        <f t="shared" si="4"/>
        <v>0</v>
      </c>
      <c r="L10" s="4">
        <f t="shared" si="4"/>
        <v>2</v>
      </c>
      <c r="M10" s="4">
        <f t="shared" si="1"/>
        <v>43</v>
      </c>
      <c r="N10" s="4">
        <f>SUM(J5:J10)</f>
        <v>50</v>
      </c>
      <c r="O10" s="4">
        <f t="shared" si="2"/>
        <v>-7</v>
      </c>
      <c r="P10" s="2" t="s">
        <v>25</v>
      </c>
      <c r="Q10" s="13">
        <f>SUMIF(E10:J10,25,E10:J10)</f>
        <v>0</v>
      </c>
      <c r="R10" s="13">
        <f>SUMIF(J5:J10,25,J5:J10)</f>
        <v>50</v>
      </c>
      <c r="S10" s="13">
        <f t="shared" si="3"/>
        <v>50</v>
      </c>
      <c r="T10" s="56"/>
      <c r="U10" s="56"/>
    </row>
    <row r="12" spans="1:16" ht="18.75" customHeight="1">
      <c r="A12" s="72" t="s">
        <v>22</v>
      </c>
      <c r="B12" s="89" t="s">
        <v>24</v>
      </c>
      <c r="C12" s="68" t="s">
        <v>1</v>
      </c>
      <c r="D12" s="68"/>
      <c r="E12" s="75" t="s">
        <v>9</v>
      </c>
      <c r="F12" s="75"/>
      <c r="G12" s="75"/>
      <c r="H12" s="75"/>
      <c r="I12" s="75"/>
      <c r="J12" s="76"/>
      <c r="K12" s="71" t="s">
        <v>0</v>
      </c>
      <c r="L12" s="68" t="s">
        <v>2</v>
      </c>
      <c r="M12" s="68" t="s">
        <v>6</v>
      </c>
      <c r="N12" s="68" t="s">
        <v>7</v>
      </c>
      <c r="O12" s="68" t="s">
        <v>5</v>
      </c>
      <c r="P12" s="3"/>
    </row>
    <row r="13" spans="1:16" ht="18.75" customHeight="1">
      <c r="A13" s="73"/>
      <c r="B13" s="90"/>
      <c r="C13" s="68"/>
      <c r="D13" s="68"/>
      <c r="E13" s="8">
        <v>7</v>
      </c>
      <c r="F13" s="8">
        <v>8</v>
      </c>
      <c r="G13" s="8">
        <v>9</v>
      </c>
      <c r="H13" s="8">
        <v>10</v>
      </c>
      <c r="I13" s="8">
        <v>11</v>
      </c>
      <c r="J13" s="23">
        <v>12</v>
      </c>
      <c r="K13" s="71"/>
      <c r="L13" s="68"/>
      <c r="M13" s="68"/>
      <c r="N13" s="68"/>
      <c r="O13" s="68"/>
      <c r="P13" s="3"/>
    </row>
    <row r="14" spans="1:21" ht="18.75" customHeight="1">
      <c r="A14" s="73"/>
      <c r="B14" s="72" t="s">
        <v>25</v>
      </c>
      <c r="C14" s="24">
        <v>7</v>
      </c>
      <c r="D14" s="24" t="str">
        <f>'予選順位表（総）'!$C$8</f>
        <v>KING</v>
      </c>
      <c r="E14" s="25"/>
      <c r="F14" s="24">
        <v>19</v>
      </c>
      <c r="G14" s="24">
        <v>29</v>
      </c>
      <c r="H14" s="40"/>
      <c r="I14" s="41"/>
      <c r="J14" s="51"/>
      <c r="K14" s="27">
        <f>Q14/25+T14</f>
        <v>0</v>
      </c>
      <c r="L14" s="24">
        <f>R14/25+U14</f>
        <v>1</v>
      </c>
      <c r="M14" s="24">
        <f aca="true" t="shared" si="5" ref="M14:M19">SUM(E14:J14)</f>
        <v>48</v>
      </c>
      <c r="N14" s="24">
        <f>SUM(E14:E19)</f>
        <v>52</v>
      </c>
      <c r="O14" s="24">
        <f aca="true" t="shared" si="6" ref="O14:O19">M14-N14</f>
        <v>-4</v>
      </c>
      <c r="P14" s="2" t="s">
        <v>26</v>
      </c>
      <c r="Q14" s="13">
        <f aca="true" t="shared" si="7" ref="Q14:Q19">SUMIF(E14:J14,25,E14:J14)</f>
        <v>0</v>
      </c>
      <c r="R14" s="13">
        <f>SUMIF(E14:E19,25,E14:E19)</f>
        <v>25</v>
      </c>
      <c r="S14" s="13">
        <f aca="true" t="shared" si="8" ref="S14:S19">Q14+R14</f>
        <v>25</v>
      </c>
      <c r="T14" s="56"/>
      <c r="U14" s="56"/>
    </row>
    <row r="15" spans="1:21" ht="18.75" customHeight="1">
      <c r="A15" s="73"/>
      <c r="B15" s="73"/>
      <c r="C15" s="11">
        <v>9</v>
      </c>
      <c r="D15" s="4" t="str">
        <f>'予選順位表（総）'!$C$10</f>
        <v>Ｃ’ＭＯＤＥＬ</v>
      </c>
      <c r="E15" s="4">
        <v>25</v>
      </c>
      <c r="F15" s="5"/>
      <c r="G15" s="4">
        <v>25</v>
      </c>
      <c r="H15" s="43"/>
      <c r="I15" s="39"/>
      <c r="J15" s="52"/>
      <c r="K15" s="14">
        <f>Q15/25+T15</f>
        <v>2</v>
      </c>
      <c r="L15" s="4">
        <f>R15/25+U15</f>
        <v>0</v>
      </c>
      <c r="M15" s="4">
        <f t="shared" si="5"/>
        <v>50</v>
      </c>
      <c r="N15" s="4">
        <f>SUM(F14:F19)</f>
        <v>41</v>
      </c>
      <c r="O15" s="4">
        <f t="shared" si="6"/>
        <v>9</v>
      </c>
      <c r="P15" s="2" t="s">
        <v>26</v>
      </c>
      <c r="Q15" s="13">
        <f t="shared" si="7"/>
        <v>50</v>
      </c>
      <c r="R15" s="13">
        <f>SUMIF(F14:F19,25,F14:F19)</f>
        <v>0</v>
      </c>
      <c r="S15" s="13">
        <f>Q15+R15</f>
        <v>50</v>
      </c>
      <c r="T15" s="56"/>
      <c r="U15" s="56"/>
    </row>
    <row r="16" spans="1:19" ht="18.75" customHeight="1">
      <c r="A16" s="73"/>
      <c r="B16" s="74"/>
      <c r="C16" s="24">
        <v>11</v>
      </c>
      <c r="D16" s="24" t="str">
        <f>'予選順位表（総）'!$C$12</f>
        <v>聖闘</v>
      </c>
      <c r="E16" s="24">
        <v>27</v>
      </c>
      <c r="F16" s="24">
        <v>22</v>
      </c>
      <c r="G16" s="25"/>
      <c r="H16" s="45"/>
      <c r="I16" s="46"/>
      <c r="J16" s="53"/>
      <c r="K16" s="27">
        <f aca="true" t="shared" si="9" ref="K16:L19">Q16/25</f>
        <v>0</v>
      </c>
      <c r="L16" s="24">
        <f>R16/25</f>
        <v>0</v>
      </c>
      <c r="M16" s="24">
        <f t="shared" si="5"/>
        <v>49</v>
      </c>
      <c r="N16" s="24">
        <f>SUM(G14:G19)</f>
        <v>54</v>
      </c>
      <c r="O16" s="24">
        <f>M16-N16</f>
        <v>-5</v>
      </c>
      <c r="P16" s="2" t="s">
        <v>26</v>
      </c>
      <c r="Q16" s="13">
        <f t="shared" si="7"/>
        <v>0</v>
      </c>
      <c r="R16" s="13">
        <f>SUMIF(H14:H19,25,H14:H19)</f>
        <v>0</v>
      </c>
      <c r="S16" s="13">
        <f t="shared" si="8"/>
        <v>0</v>
      </c>
    </row>
    <row r="17" spans="1:19" ht="18.75" customHeight="1">
      <c r="A17" s="73"/>
      <c r="B17" s="87" t="s">
        <v>26</v>
      </c>
      <c r="C17" s="11">
        <v>8</v>
      </c>
      <c r="D17" s="4" t="str">
        <f>'予選順位表（総）'!$C$9</f>
        <v>ｆｆ</v>
      </c>
      <c r="E17" s="40"/>
      <c r="F17" s="41"/>
      <c r="G17" s="41"/>
      <c r="H17" s="5"/>
      <c r="I17" s="4">
        <v>25</v>
      </c>
      <c r="J17" s="15">
        <v>25</v>
      </c>
      <c r="K17" s="14">
        <f t="shared" si="9"/>
        <v>2</v>
      </c>
      <c r="L17" s="4">
        <f t="shared" si="9"/>
        <v>0</v>
      </c>
      <c r="M17" s="4">
        <f t="shared" si="5"/>
        <v>50</v>
      </c>
      <c r="N17" s="4">
        <f>SUM(H14:H19)</f>
        <v>29</v>
      </c>
      <c r="O17" s="4">
        <f t="shared" si="6"/>
        <v>21</v>
      </c>
      <c r="P17" s="2" t="s">
        <v>26</v>
      </c>
      <c r="Q17" s="13">
        <f t="shared" si="7"/>
        <v>50</v>
      </c>
      <c r="R17" s="13">
        <f>SUMIF(H14:H19,25,H14:H19)</f>
        <v>0</v>
      </c>
      <c r="S17" s="13">
        <f t="shared" si="8"/>
        <v>50</v>
      </c>
    </row>
    <row r="18" spans="1:21" ht="18.75" customHeight="1">
      <c r="A18" s="73"/>
      <c r="B18" s="87"/>
      <c r="C18" s="24">
        <v>10</v>
      </c>
      <c r="D18" s="24" t="str">
        <f>'予選順位表（総）'!$C$11</f>
        <v>科の葉ロマン</v>
      </c>
      <c r="E18" s="43"/>
      <c r="F18" s="39"/>
      <c r="G18" s="39"/>
      <c r="H18" s="24">
        <v>14</v>
      </c>
      <c r="I18" s="25"/>
      <c r="J18" s="29">
        <v>19</v>
      </c>
      <c r="K18" s="27">
        <f t="shared" si="9"/>
        <v>0</v>
      </c>
      <c r="L18" s="24">
        <f t="shared" si="9"/>
        <v>2</v>
      </c>
      <c r="M18" s="24">
        <f t="shared" si="5"/>
        <v>33</v>
      </c>
      <c r="N18" s="24">
        <f>SUM(I14:I19)</f>
        <v>50</v>
      </c>
      <c r="O18" s="24">
        <f t="shared" si="6"/>
        <v>-17</v>
      </c>
      <c r="P18" s="2" t="s">
        <v>26</v>
      </c>
      <c r="Q18" s="13">
        <f t="shared" si="7"/>
        <v>0</v>
      </c>
      <c r="R18" s="13">
        <f>SUMIF(I14:I19,25,I14:I19)</f>
        <v>50</v>
      </c>
      <c r="S18" s="13">
        <f t="shared" si="8"/>
        <v>50</v>
      </c>
      <c r="U18" s="12"/>
    </row>
    <row r="19" spans="1:19" ht="18.75" customHeight="1">
      <c r="A19" s="74"/>
      <c r="B19" s="88"/>
      <c r="C19" s="11">
        <v>12</v>
      </c>
      <c r="D19" s="4" t="str">
        <f>'予選順位表（総）'!$C$13</f>
        <v>レインボウ</v>
      </c>
      <c r="E19" s="45"/>
      <c r="F19" s="46"/>
      <c r="G19" s="46"/>
      <c r="H19" s="4">
        <v>15</v>
      </c>
      <c r="I19" s="4">
        <v>25</v>
      </c>
      <c r="J19" s="16"/>
      <c r="K19" s="14">
        <f t="shared" si="9"/>
        <v>1</v>
      </c>
      <c r="L19" s="4">
        <f t="shared" si="9"/>
        <v>1</v>
      </c>
      <c r="M19" s="4">
        <f t="shared" si="5"/>
        <v>40</v>
      </c>
      <c r="N19" s="4">
        <f>SUM(J14:J19)</f>
        <v>44</v>
      </c>
      <c r="O19" s="4">
        <f t="shared" si="6"/>
        <v>-4</v>
      </c>
      <c r="P19" s="2" t="s">
        <v>26</v>
      </c>
      <c r="Q19" s="13">
        <f t="shared" si="7"/>
        <v>25</v>
      </c>
      <c r="R19" s="13">
        <f>SUMIF(J14:J19,25,J14:J19)</f>
        <v>25</v>
      </c>
      <c r="S19" s="13">
        <f t="shared" si="8"/>
        <v>50</v>
      </c>
    </row>
    <row r="21" spans="1:18" ht="18.75" customHeight="1">
      <c r="A21" s="77" t="s">
        <v>23</v>
      </c>
      <c r="B21" s="89" t="s">
        <v>24</v>
      </c>
      <c r="C21" s="68" t="s">
        <v>1</v>
      </c>
      <c r="D21" s="68"/>
      <c r="E21" s="79" t="s">
        <v>9</v>
      </c>
      <c r="F21" s="80"/>
      <c r="G21" s="80"/>
      <c r="H21" s="80"/>
      <c r="I21" s="84"/>
      <c r="J21" s="82" t="s">
        <v>0</v>
      </c>
      <c r="K21" s="85" t="s">
        <v>2</v>
      </c>
      <c r="L21" s="85" t="s">
        <v>6</v>
      </c>
      <c r="M21" s="85" t="s">
        <v>7</v>
      </c>
      <c r="N21" s="85" t="s">
        <v>5</v>
      </c>
      <c r="O21" s="3"/>
      <c r="P21" s="13"/>
      <c r="R21"/>
    </row>
    <row r="22" spans="1:18" ht="18.75" customHeight="1">
      <c r="A22" s="78"/>
      <c r="B22" s="90"/>
      <c r="C22" s="68"/>
      <c r="D22" s="68"/>
      <c r="E22" s="8">
        <v>13</v>
      </c>
      <c r="F22" s="8">
        <v>14</v>
      </c>
      <c r="G22" s="8">
        <v>15</v>
      </c>
      <c r="H22" s="8">
        <v>16</v>
      </c>
      <c r="I22" s="8">
        <v>17</v>
      </c>
      <c r="J22" s="83"/>
      <c r="K22" s="86"/>
      <c r="L22" s="86"/>
      <c r="M22" s="86"/>
      <c r="N22" s="86"/>
      <c r="O22" s="3"/>
      <c r="P22" s="13"/>
      <c r="R22"/>
    </row>
    <row r="23" spans="1:18" ht="18.75" customHeight="1">
      <c r="A23" s="78"/>
      <c r="B23" s="77"/>
      <c r="C23" s="7">
        <v>13</v>
      </c>
      <c r="D23" s="7" t="str">
        <f>'予選順位表（総）'!$C$14</f>
        <v>科の葉メルヘン</v>
      </c>
      <c r="E23" s="58"/>
      <c r="F23" s="7">
        <v>9</v>
      </c>
      <c r="G23" s="60"/>
      <c r="H23" s="60"/>
      <c r="I23" s="32">
        <v>25</v>
      </c>
      <c r="J23" s="31">
        <f aca="true" t="shared" si="10" ref="J23:K27">P23/25</f>
        <v>1</v>
      </c>
      <c r="K23" s="7">
        <f t="shared" si="10"/>
        <v>1</v>
      </c>
      <c r="L23" s="7">
        <f>SUM(E23:I23)</f>
        <v>34</v>
      </c>
      <c r="M23" s="7">
        <f>SUM(E23:E27)</f>
        <v>48</v>
      </c>
      <c r="N23" s="7">
        <f>L23-M23</f>
        <v>-14</v>
      </c>
      <c r="O23" s="2" t="s">
        <v>33</v>
      </c>
      <c r="P23" s="13">
        <f>SUMIF(F23:I23,25,F23:I23)</f>
        <v>25</v>
      </c>
      <c r="Q23" s="13">
        <f>SUMIF(E24:E27,25,E24:E27)</f>
        <v>25</v>
      </c>
      <c r="R23" s="13">
        <f>P23+Q23</f>
        <v>50</v>
      </c>
    </row>
    <row r="24" spans="1:18" ht="18.75" customHeight="1">
      <c r="A24" s="78"/>
      <c r="B24" s="78"/>
      <c r="C24" s="4">
        <v>14</v>
      </c>
      <c r="D24" s="4" t="str">
        <f>'予選順位表（総）'!$C$15</f>
        <v>国士無双</v>
      </c>
      <c r="E24" s="4">
        <v>25</v>
      </c>
      <c r="F24" s="58"/>
      <c r="G24" s="4">
        <v>25</v>
      </c>
      <c r="H24" s="60"/>
      <c r="I24" s="61"/>
      <c r="J24" s="14">
        <f t="shared" si="10"/>
        <v>2</v>
      </c>
      <c r="K24" s="4">
        <f t="shared" si="10"/>
        <v>0</v>
      </c>
      <c r="L24" s="4">
        <f>SUM(E24:I24)</f>
        <v>50</v>
      </c>
      <c r="M24" s="4">
        <f>SUM(F23:F27)</f>
        <v>26</v>
      </c>
      <c r="N24" s="4">
        <f>L24-M24</f>
        <v>24</v>
      </c>
      <c r="O24" s="2" t="s">
        <v>33</v>
      </c>
      <c r="P24" s="13">
        <f>SUMIF(E24:I24,25,E24:I24)</f>
        <v>50</v>
      </c>
      <c r="Q24" s="13">
        <f>SUMIF(F23:F27,25,F23:F27)</f>
        <v>0</v>
      </c>
      <c r="R24" s="13">
        <f>P24+Q24</f>
        <v>50</v>
      </c>
    </row>
    <row r="25" spans="1:18" ht="18.75" customHeight="1">
      <c r="A25" s="78"/>
      <c r="B25" s="78"/>
      <c r="C25" s="7">
        <v>15</v>
      </c>
      <c r="D25" s="7" t="str">
        <f>'予選順位表（総）'!$C$16</f>
        <v>ミックス</v>
      </c>
      <c r="E25" s="60"/>
      <c r="F25" s="7">
        <v>17</v>
      </c>
      <c r="G25" s="58"/>
      <c r="H25" s="7">
        <v>19</v>
      </c>
      <c r="I25" s="61"/>
      <c r="J25" s="31">
        <f t="shared" si="10"/>
        <v>0</v>
      </c>
      <c r="K25" s="7">
        <f t="shared" si="10"/>
        <v>2</v>
      </c>
      <c r="L25" s="7">
        <f>SUM(E25:I25)</f>
        <v>36</v>
      </c>
      <c r="M25" s="7">
        <f>SUM(G23:G27)</f>
        <v>50</v>
      </c>
      <c r="N25" s="7">
        <f>L25-M25</f>
        <v>-14</v>
      </c>
      <c r="O25" s="2" t="s">
        <v>33</v>
      </c>
      <c r="P25" s="13">
        <f>SUMIF(E25:I25,25,E25:I25)</f>
        <v>0</v>
      </c>
      <c r="Q25" s="13">
        <f>SUMIF(G23:G27,25,G23:G27)</f>
        <v>50</v>
      </c>
      <c r="R25" s="13">
        <f>P25+Q25</f>
        <v>50</v>
      </c>
    </row>
    <row r="26" spans="1:18" ht="18.75" customHeight="1">
      <c r="A26" s="78"/>
      <c r="B26" s="78"/>
      <c r="C26" s="4">
        <v>16</v>
      </c>
      <c r="D26" s="4" t="str">
        <f>'予選順位表（総）'!$C$17</f>
        <v>ｽｰﾊﾟｰたかぎ</v>
      </c>
      <c r="E26" s="60"/>
      <c r="F26" s="60"/>
      <c r="G26" s="4">
        <v>25</v>
      </c>
      <c r="H26" s="58"/>
      <c r="I26" s="15">
        <v>25</v>
      </c>
      <c r="J26" s="14">
        <f t="shared" si="10"/>
        <v>2</v>
      </c>
      <c r="K26" s="4">
        <f t="shared" si="10"/>
        <v>0</v>
      </c>
      <c r="L26" s="4">
        <f>SUM(E26:I26)</f>
        <v>50</v>
      </c>
      <c r="M26" s="4">
        <f>SUM(H23:H27)</f>
        <v>38</v>
      </c>
      <c r="N26" s="4">
        <f>L26-M26</f>
        <v>12</v>
      </c>
      <c r="O26" s="2" t="s">
        <v>33</v>
      </c>
      <c r="P26" s="13">
        <f>SUMIF(E26:I26,25,E26:I26)</f>
        <v>50</v>
      </c>
      <c r="Q26" s="13">
        <f>SUMIF(H23:H27,25,H23:H27)</f>
        <v>0</v>
      </c>
      <c r="R26" s="13">
        <f>P26+Q26</f>
        <v>50</v>
      </c>
    </row>
    <row r="27" spans="1:18" ht="18.75" customHeight="1">
      <c r="A27" s="78"/>
      <c r="B27" s="78"/>
      <c r="C27" s="7">
        <v>17</v>
      </c>
      <c r="D27" s="7" t="str">
        <f>'予選順位表（総）'!$C$18</f>
        <v>ＢｌｕｅＷａｖe</v>
      </c>
      <c r="E27" s="7">
        <v>23</v>
      </c>
      <c r="F27" s="60"/>
      <c r="G27" s="60"/>
      <c r="H27" s="7">
        <v>19</v>
      </c>
      <c r="I27" s="59"/>
      <c r="J27" s="31">
        <f t="shared" si="10"/>
        <v>0</v>
      </c>
      <c r="K27" s="7">
        <f t="shared" si="10"/>
        <v>2</v>
      </c>
      <c r="L27" s="7">
        <f>SUM(E27:I27)</f>
        <v>42</v>
      </c>
      <c r="M27" s="7">
        <f>SUM(I23:I27)</f>
        <v>50</v>
      </c>
      <c r="N27" s="7">
        <f>L27-M27</f>
        <v>-8</v>
      </c>
      <c r="O27" s="2" t="s">
        <v>33</v>
      </c>
      <c r="P27" s="13">
        <f>SUMIF(E27:I27,25,E27:I27)</f>
        <v>0</v>
      </c>
      <c r="Q27" s="13">
        <f>SUMIF(I23:I27,25,I23:I27)</f>
        <v>50</v>
      </c>
      <c r="R27" s="13">
        <f>P27+Q27</f>
        <v>50</v>
      </c>
    </row>
  </sheetData>
  <sheetProtection/>
  <protectedRanges>
    <protectedRange password="CC6F" sqref="E5:J10 E14:J19 E23:I27" name="範囲1"/>
  </protectedRanges>
  <mergeCells count="32">
    <mergeCell ref="E3:J3"/>
    <mergeCell ref="C3:D4"/>
    <mergeCell ref="K3:K4"/>
    <mergeCell ref="A3:A10"/>
    <mergeCell ref="B3:B4"/>
    <mergeCell ref="B5:B7"/>
    <mergeCell ref="B8:B10"/>
    <mergeCell ref="L3:L4"/>
    <mergeCell ref="M3:M4"/>
    <mergeCell ref="N3:N4"/>
    <mergeCell ref="O3:O4"/>
    <mergeCell ref="A12:A19"/>
    <mergeCell ref="C12:D13"/>
    <mergeCell ref="E12:J12"/>
    <mergeCell ref="K12:K13"/>
    <mergeCell ref="B12:B13"/>
    <mergeCell ref="B14:B16"/>
    <mergeCell ref="B17:B19"/>
    <mergeCell ref="L12:L13"/>
    <mergeCell ref="M12:M13"/>
    <mergeCell ref="N12:N13"/>
    <mergeCell ref="A21:A27"/>
    <mergeCell ref="C21:D22"/>
    <mergeCell ref="B21:B22"/>
    <mergeCell ref="B23:B27"/>
    <mergeCell ref="O12:O13"/>
    <mergeCell ref="J21:J22"/>
    <mergeCell ref="E21:I21"/>
    <mergeCell ref="K21:K22"/>
    <mergeCell ref="L21:L22"/>
    <mergeCell ref="M21:M22"/>
    <mergeCell ref="N21:N22"/>
  </mergeCells>
  <printOptions/>
  <pageMargins left="0.787" right="0.787" top="0.984" bottom="0.984" header="0.512" footer="0.512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L10" sqref="L10"/>
    </sheetView>
  </sheetViews>
  <sheetFormatPr defaultColWidth="7.50390625" defaultRowHeight="18" customHeight="1"/>
  <cols>
    <col min="1" max="1" width="3.875" style="0" customWidth="1"/>
    <col min="2" max="2" width="3.50390625" style="0" customWidth="1"/>
    <col min="3" max="3" width="12.125" style="0" customWidth="1"/>
    <col min="4" max="8" width="7.50390625" style="0" customWidth="1"/>
    <col min="9" max="9" width="3.625" style="54" customWidth="1"/>
  </cols>
  <sheetData>
    <row r="1" spans="2:13" ht="18" customHeight="1">
      <c r="B1" s="9" t="s">
        <v>27</v>
      </c>
      <c r="C1" s="9" t="s">
        <v>1</v>
      </c>
      <c r="D1" s="9" t="s">
        <v>0</v>
      </c>
      <c r="E1" s="9" t="s">
        <v>2</v>
      </c>
      <c r="F1" s="10" t="s">
        <v>3</v>
      </c>
      <c r="G1" s="10" t="s">
        <v>4</v>
      </c>
      <c r="H1" s="10" t="s">
        <v>5</v>
      </c>
      <c r="I1" s="55" t="s">
        <v>5</v>
      </c>
      <c r="K1" s="2"/>
      <c r="L1" s="2"/>
      <c r="M1" s="2"/>
    </row>
    <row r="2" spans="2:13" ht="18" customHeight="1">
      <c r="B2" s="4">
        <f>'決勝リーグ対戦結果'!C5</f>
        <v>1</v>
      </c>
      <c r="C2" s="4" t="str">
        <f>'決勝リーグ対戦結果'!D5</f>
        <v>ＳＶＴ</v>
      </c>
      <c r="D2" s="4">
        <f>'決勝リーグ対戦結果'!K5</f>
        <v>2</v>
      </c>
      <c r="E2" s="4">
        <f>'決勝リーグ対戦結果'!L5</f>
        <v>0</v>
      </c>
      <c r="F2" s="4">
        <f>'決勝リーグ対戦結果'!M5</f>
        <v>50</v>
      </c>
      <c r="G2" s="4">
        <f>'決勝リーグ対戦結果'!N5</f>
        <v>40</v>
      </c>
      <c r="H2" s="4">
        <f>'決勝リーグ対戦結果'!O5</f>
        <v>10</v>
      </c>
      <c r="I2" s="8" t="str">
        <f>'決勝リーグ対戦結果'!P5</f>
        <v>A</v>
      </c>
      <c r="L2" s="2"/>
      <c r="M2" s="2"/>
    </row>
    <row r="3" spans="2:13" ht="18" customHeight="1">
      <c r="B3" s="4">
        <f>'決勝リーグ対戦結果'!C15</f>
        <v>9</v>
      </c>
      <c r="C3" s="4" t="str">
        <f>'決勝リーグ対戦結果'!D15</f>
        <v>Ｃ’ＭＯＤＥＬ</v>
      </c>
      <c r="D3" s="4">
        <f>'決勝リーグ対戦結果'!K15</f>
        <v>2</v>
      </c>
      <c r="E3" s="4">
        <f>'決勝リーグ対戦結果'!L15</f>
        <v>0</v>
      </c>
      <c r="F3" s="4">
        <f>'決勝リーグ対戦結果'!M15</f>
        <v>50</v>
      </c>
      <c r="G3" s="4">
        <f>'決勝リーグ対戦結果'!N15</f>
        <v>41</v>
      </c>
      <c r="H3" s="4">
        <f>'決勝リーグ対戦結果'!O15</f>
        <v>9</v>
      </c>
      <c r="I3" s="8" t="str">
        <f>'決勝リーグ対戦結果'!P15</f>
        <v>B</v>
      </c>
      <c r="L3" s="2"/>
      <c r="M3" s="2"/>
    </row>
    <row r="4" spans="2:13" ht="18" customHeight="1">
      <c r="B4" s="4">
        <f>'決勝リーグ対戦結果'!C17</f>
        <v>8</v>
      </c>
      <c r="C4" s="4" t="str">
        <f>'決勝リーグ対戦結果'!D17</f>
        <v>ｆｆ</v>
      </c>
      <c r="D4" s="4">
        <f>'決勝リーグ対戦結果'!K17</f>
        <v>2</v>
      </c>
      <c r="E4" s="4">
        <f>'決勝リーグ対戦結果'!L17</f>
        <v>0</v>
      </c>
      <c r="F4" s="4">
        <f>'決勝リーグ対戦結果'!M17</f>
        <v>50</v>
      </c>
      <c r="G4" s="4">
        <f>'決勝リーグ対戦結果'!N17</f>
        <v>29</v>
      </c>
      <c r="H4" s="4">
        <f>'決勝リーグ対戦結果'!O17</f>
        <v>21</v>
      </c>
      <c r="I4" s="8" t="str">
        <f>'決勝リーグ対戦結果'!P17</f>
        <v>B</v>
      </c>
      <c r="L4" s="2"/>
      <c r="M4" s="2"/>
    </row>
    <row r="5" spans="2:13" ht="18" customHeight="1">
      <c r="B5" s="4">
        <f>'決勝リーグ対戦結果'!C24</f>
        <v>14</v>
      </c>
      <c r="C5" s="4" t="str">
        <f>'決勝リーグ対戦結果'!D24</f>
        <v>国士無双</v>
      </c>
      <c r="D5" s="4">
        <f>'決勝リーグ対戦結果'!J24</f>
        <v>2</v>
      </c>
      <c r="E5" s="4">
        <f>'決勝リーグ対戦結果'!K24</f>
        <v>0</v>
      </c>
      <c r="F5" s="4">
        <f>'決勝リーグ対戦結果'!L24</f>
        <v>50</v>
      </c>
      <c r="G5" s="4">
        <f>'決勝リーグ対戦結果'!M24</f>
        <v>26</v>
      </c>
      <c r="H5" s="4">
        <f>'決勝リーグ対戦結果'!N24</f>
        <v>24</v>
      </c>
      <c r="I5" s="8" t="str">
        <f>'決勝リーグ対戦結果'!O24</f>
        <v>C</v>
      </c>
      <c r="L5" s="2"/>
      <c r="M5" s="2"/>
    </row>
    <row r="6" spans="2:13" ht="18" customHeight="1">
      <c r="B6" s="4">
        <f>'決勝リーグ対戦結果'!C26</f>
        <v>16</v>
      </c>
      <c r="C6" s="4" t="str">
        <f>'決勝リーグ対戦結果'!D26</f>
        <v>ｽｰﾊﾟｰたかぎ</v>
      </c>
      <c r="D6" s="4">
        <f>'決勝リーグ対戦結果'!J26</f>
        <v>2</v>
      </c>
      <c r="E6" s="4">
        <f>'決勝リーグ対戦結果'!K26</f>
        <v>0</v>
      </c>
      <c r="F6" s="4">
        <f>'決勝リーグ対戦結果'!L26</f>
        <v>50</v>
      </c>
      <c r="G6" s="4">
        <f>'決勝リーグ対戦結果'!M26</f>
        <v>38</v>
      </c>
      <c r="H6" s="4">
        <f>'決勝リーグ対戦結果'!N26</f>
        <v>12</v>
      </c>
      <c r="I6" s="8" t="str">
        <f>'決勝リーグ対戦結果'!O26</f>
        <v>C</v>
      </c>
      <c r="L6" s="2"/>
      <c r="M6" s="2"/>
    </row>
    <row r="7" spans="2:13" ht="18" customHeight="1">
      <c r="B7" s="4">
        <f>'決勝リーグ対戦結果'!C8</f>
        <v>2</v>
      </c>
      <c r="C7" s="4" t="str">
        <f>'決勝リーグ対戦結果'!D8</f>
        <v>宴</v>
      </c>
      <c r="D7" s="4">
        <f>'決勝リーグ対戦結果'!K8</f>
        <v>2</v>
      </c>
      <c r="E7" s="4">
        <f>'決勝リーグ対戦結果'!L8</f>
        <v>0</v>
      </c>
      <c r="F7" s="4">
        <f>'決勝リーグ対戦結果'!M8</f>
        <v>50</v>
      </c>
      <c r="G7" s="4">
        <f>'決勝リーグ対戦結果'!N8</f>
        <v>37</v>
      </c>
      <c r="H7" s="4">
        <f>'決勝リーグ対戦結果'!O8</f>
        <v>13</v>
      </c>
      <c r="I7" s="8" t="str">
        <f>'決勝リーグ対戦結果'!P8</f>
        <v>A</v>
      </c>
      <c r="L7" s="2"/>
      <c r="M7" s="2"/>
    </row>
    <row r="8" spans="2:13" ht="18" customHeight="1">
      <c r="B8" s="4">
        <f>'決勝リーグ対戦結果'!C23</f>
        <v>13</v>
      </c>
      <c r="C8" s="4" t="str">
        <f>'決勝リーグ対戦結果'!D23</f>
        <v>科の葉メルヘン</v>
      </c>
      <c r="D8" s="4">
        <f>'決勝リーグ対戦結果'!J23</f>
        <v>1</v>
      </c>
      <c r="E8" s="4">
        <f>'決勝リーグ対戦結果'!K23</f>
        <v>1</v>
      </c>
      <c r="F8" s="4">
        <f>'決勝リーグ対戦結果'!L23</f>
        <v>34</v>
      </c>
      <c r="G8" s="4">
        <f>'決勝リーグ対戦結果'!M23</f>
        <v>48</v>
      </c>
      <c r="H8" s="4">
        <f>'決勝リーグ対戦結果'!N23</f>
        <v>-14</v>
      </c>
      <c r="I8" s="8" t="str">
        <f>'決勝リーグ対戦結果'!O23</f>
        <v>C</v>
      </c>
      <c r="L8" s="2"/>
      <c r="M8" s="2"/>
    </row>
    <row r="9" spans="2:13" ht="18" customHeight="1">
      <c r="B9" s="4">
        <f>'決勝リーグ対戦結果'!C9</f>
        <v>4</v>
      </c>
      <c r="C9" s="4" t="str">
        <f>'決勝リーグ対戦結果'!D9</f>
        <v>アルネブ</v>
      </c>
      <c r="D9" s="4">
        <f>'決勝リーグ対戦結果'!K9</f>
        <v>1</v>
      </c>
      <c r="E9" s="4">
        <f>'決勝リーグ対戦結果'!L9</f>
        <v>1</v>
      </c>
      <c r="F9" s="4">
        <f>'決勝リーグ対戦結果'!M9</f>
        <v>41</v>
      </c>
      <c r="G9" s="4">
        <f>'決勝リーグ対戦結果'!N9</f>
        <v>47</v>
      </c>
      <c r="H9" s="4">
        <f>'決勝リーグ対戦結果'!O9</f>
        <v>-6</v>
      </c>
      <c r="I9" s="8" t="str">
        <f>'決勝リーグ対戦結果'!P9</f>
        <v>A</v>
      </c>
      <c r="L9" s="2"/>
      <c r="M9" s="2"/>
    </row>
    <row r="10" spans="2:13" ht="18" customHeight="1">
      <c r="B10" s="4">
        <f>'決勝リーグ対戦結果'!C6</f>
        <v>3</v>
      </c>
      <c r="C10" s="4" t="str">
        <f>'決勝リーグ対戦結果'!D6</f>
        <v>どん☆ポロ</v>
      </c>
      <c r="D10" s="4">
        <f>'決勝リーグ対戦結果'!K6</f>
        <v>1</v>
      </c>
      <c r="E10" s="4">
        <f>'決勝リーグ対戦結果'!L6</f>
        <v>1</v>
      </c>
      <c r="F10" s="4">
        <f>'決勝リーグ対戦結果'!M6</f>
        <v>45</v>
      </c>
      <c r="G10" s="4">
        <f>'決勝リーグ対戦結果'!N6</f>
        <v>39</v>
      </c>
      <c r="H10" s="4">
        <f>'決勝リーグ対戦結果'!O6</f>
        <v>6</v>
      </c>
      <c r="I10" s="8" t="str">
        <f>'決勝リーグ対戦結果'!P6</f>
        <v>A</v>
      </c>
      <c r="L10" s="2"/>
      <c r="M10" s="2"/>
    </row>
    <row r="11" spans="2:13" ht="18" customHeight="1">
      <c r="B11" s="4">
        <f>'決勝リーグ対戦結果'!C19</f>
        <v>12</v>
      </c>
      <c r="C11" s="4" t="str">
        <f>'決勝リーグ対戦結果'!D19</f>
        <v>レインボウ</v>
      </c>
      <c r="D11" s="4">
        <f>'決勝リーグ対戦結果'!K19</f>
        <v>1</v>
      </c>
      <c r="E11" s="4">
        <f>'決勝リーグ対戦結果'!L19</f>
        <v>1</v>
      </c>
      <c r="F11" s="4">
        <f>'決勝リーグ対戦結果'!M19</f>
        <v>40</v>
      </c>
      <c r="G11" s="4">
        <f>'決勝リーグ対戦結果'!N19</f>
        <v>44</v>
      </c>
      <c r="H11" s="4">
        <f>'決勝リーグ対戦結果'!O19</f>
        <v>-4</v>
      </c>
      <c r="I11" s="8" t="str">
        <f>'決勝リーグ対戦結果'!P19</f>
        <v>B</v>
      </c>
      <c r="L11" s="2"/>
      <c r="M11" s="2"/>
    </row>
    <row r="12" spans="2:13" ht="18" customHeight="1">
      <c r="B12" s="4">
        <f>'決勝リーグ対戦結果'!C25</f>
        <v>15</v>
      </c>
      <c r="C12" s="4" t="str">
        <f>'決勝リーグ対戦結果'!D25</f>
        <v>ミックス</v>
      </c>
      <c r="D12" s="4">
        <f>'決勝リーグ対戦結果'!J25</f>
        <v>0</v>
      </c>
      <c r="E12" s="4">
        <f>'決勝リーグ対戦結果'!K25</f>
        <v>2</v>
      </c>
      <c r="F12" s="4">
        <f>'決勝リーグ対戦結果'!L25</f>
        <v>36</v>
      </c>
      <c r="G12" s="4">
        <f>'決勝リーグ対戦結果'!M25</f>
        <v>50</v>
      </c>
      <c r="H12" s="4">
        <f>'決勝リーグ対戦結果'!N25</f>
        <v>-14</v>
      </c>
      <c r="I12" s="8" t="str">
        <f>'決勝リーグ対戦結果'!O25</f>
        <v>C</v>
      </c>
      <c r="L12" s="2"/>
      <c r="M12" s="2"/>
    </row>
    <row r="13" spans="2:13" ht="18" customHeight="1">
      <c r="B13" s="4">
        <f>'決勝リーグ対戦結果'!C18</f>
        <v>10</v>
      </c>
      <c r="C13" s="4" t="str">
        <f>'決勝リーグ対戦結果'!D18</f>
        <v>科の葉ロマン</v>
      </c>
      <c r="D13" s="4">
        <f>'決勝リーグ対戦結果'!K18</f>
        <v>0</v>
      </c>
      <c r="E13" s="4">
        <f>'決勝リーグ対戦結果'!L18</f>
        <v>2</v>
      </c>
      <c r="F13" s="4">
        <f>'決勝リーグ対戦結果'!M18</f>
        <v>33</v>
      </c>
      <c r="G13" s="4">
        <f>'決勝リーグ対戦結果'!N18</f>
        <v>50</v>
      </c>
      <c r="H13" s="4">
        <f>'決勝リーグ対戦結果'!O18</f>
        <v>-17</v>
      </c>
      <c r="I13" s="8" t="str">
        <f>'決勝リーグ対戦結果'!P18</f>
        <v>B</v>
      </c>
      <c r="L13" s="2"/>
      <c r="M13" s="2"/>
    </row>
    <row r="14" spans="2:13" ht="18" customHeight="1">
      <c r="B14" s="4">
        <f>'決勝リーグ対戦結果'!C16</f>
        <v>11</v>
      </c>
      <c r="C14" s="4" t="str">
        <f>'決勝リーグ対戦結果'!D16</f>
        <v>聖闘</v>
      </c>
      <c r="D14" s="4">
        <f>'決勝リーグ対戦結果'!K16</f>
        <v>0</v>
      </c>
      <c r="E14" s="4">
        <f>'決勝リーグ対戦結果'!L16</f>
        <v>0</v>
      </c>
      <c r="F14" s="4">
        <f>'決勝リーグ対戦結果'!M16</f>
        <v>49</v>
      </c>
      <c r="G14" s="4">
        <f>'決勝リーグ対戦結果'!N16</f>
        <v>54</v>
      </c>
      <c r="H14" s="4">
        <f>'決勝リーグ対戦結果'!O16</f>
        <v>-5</v>
      </c>
      <c r="I14" s="8" t="str">
        <f>'決勝リーグ対戦結果'!P16</f>
        <v>B</v>
      </c>
      <c r="L14" s="2"/>
      <c r="M14" s="2"/>
    </row>
    <row r="15" spans="2:13" ht="18" customHeight="1">
      <c r="B15" s="4">
        <f>'決勝リーグ対戦結果'!C14</f>
        <v>7</v>
      </c>
      <c r="C15" s="4" t="str">
        <f>'決勝リーグ対戦結果'!D14</f>
        <v>KING</v>
      </c>
      <c r="D15" s="4">
        <f>'決勝リーグ対戦結果'!K14</f>
        <v>0</v>
      </c>
      <c r="E15" s="4">
        <f>'決勝リーグ対戦結果'!L14</f>
        <v>1</v>
      </c>
      <c r="F15" s="4">
        <f>'決勝リーグ対戦結果'!M14</f>
        <v>48</v>
      </c>
      <c r="G15" s="4">
        <f>'決勝リーグ対戦結果'!N14</f>
        <v>52</v>
      </c>
      <c r="H15" s="4">
        <f>'決勝リーグ対戦結果'!O14</f>
        <v>-4</v>
      </c>
      <c r="I15" s="8" t="str">
        <f>'決勝リーグ対戦結果'!P14</f>
        <v>B</v>
      </c>
      <c r="L15" s="2"/>
      <c r="M15" s="2"/>
    </row>
    <row r="16" spans="2:13" ht="18" customHeight="1">
      <c r="B16" s="4">
        <f>'決勝リーグ対戦結果'!C27</f>
        <v>17</v>
      </c>
      <c r="C16" s="4" t="str">
        <f>'決勝リーグ対戦結果'!D27</f>
        <v>ＢｌｕｅＷａｖe</v>
      </c>
      <c r="D16" s="4">
        <f>'決勝リーグ対戦結果'!J27</f>
        <v>0</v>
      </c>
      <c r="E16" s="4">
        <f>'決勝リーグ対戦結果'!K27</f>
        <v>2</v>
      </c>
      <c r="F16" s="4">
        <f>'決勝リーグ対戦結果'!L27</f>
        <v>42</v>
      </c>
      <c r="G16" s="4">
        <f>'決勝リーグ対戦結果'!M27</f>
        <v>50</v>
      </c>
      <c r="H16" s="4">
        <f>'決勝リーグ対戦結果'!N27</f>
        <v>-8</v>
      </c>
      <c r="I16" s="8" t="str">
        <f>'決勝リーグ対戦結果'!O27</f>
        <v>C</v>
      </c>
      <c r="L16" s="2"/>
      <c r="M16" s="2"/>
    </row>
    <row r="17" spans="2:13" ht="18" customHeight="1">
      <c r="B17" s="4">
        <f>'決勝リーグ対戦結果'!C10</f>
        <v>6</v>
      </c>
      <c r="C17" s="4" t="str">
        <f>'決勝リーグ対戦結果'!D10</f>
        <v>R2</v>
      </c>
      <c r="D17" s="4">
        <f>'決勝リーグ対戦結果'!K10</f>
        <v>0</v>
      </c>
      <c r="E17" s="4">
        <f>'決勝リーグ対戦結果'!L10</f>
        <v>2</v>
      </c>
      <c r="F17" s="4">
        <f>'決勝リーグ対戦結果'!M10</f>
        <v>43</v>
      </c>
      <c r="G17" s="4">
        <f>'決勝リーグ対戦結果'!N10</f>
        <v>50</v>
      </c>
      <c r="H17" s="4">
        <f>'決勝リーグ対戦結果'!O10</f>
        <v>-7</v>
      </c>
      <c r="I17" s="8" t="str">
        <f>'決勝リーグ対戦結果'!P10</f>
        <v>A</v>
      </c>
      <c r="L17" s="2"/>
      <c r="M17" s="2"/>
    </row>
    <row r="18" spans="2:13" ht="18" customHeight="1">
      <c r="B18" s="4">
        <f>'決勝リーグ対戦結果'!C7</f>
        <v>5</v>
      </c>
      <c r="C18" s="4" t="str">
        <f>'決勝リーグ対戦結果'!D7</f>
        <v>Boss</v>
      </c>
      <c r="D18" s="4">
        <f>'決勝リーグ対戦結果'!K7</f>
        <v>0</v>
      </c>
      <c r="E18" s="4">
        <f>'決勝リーグ対戦結果'!L7</f>
        <v>2</v>
      </c>
      <c r="F18" s="4">
        <f>'決勝リーグ対戦結果'!M7</f>
        <v>34</v>
      </c>
      <c r="G18" s="4">
        <f>'決勝リーグ対戦結果'!N7</f>
        <v>50</v>
      </c>
      <c r="H18" s="4">
        <f>'決勝リーグ対戦結果'!O7</f>
        <v>-16</v>
      </c>
      <c r="I18" s="8" t="str">
        <f>'決勝リーグ対戦結果'!P7</f>
        <v>A</v>
      </c>
      <c r="L18" s="2"/>
      <c r="M18" s="2"/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F9"/>
  <sheetViews>
    <sheetView zoomScalePageLayoutView="0" workbookViewId="0" topLeftCell="A1">
      <selection activeCell="E4" sqref="E4"/>
    </sheetView>
  </sheetViews>
  <sheetFormatPr defaultColWidth="9.00390625" defaultRowHeight="13.5"/>
  <cols>
    <col min="2" max="2" width="12.125" style="0" customWidth="1"/>
    <col min="3" max="5" width="4.875" style="0" customWidth="1"/>
    <col min="6" max="6" width="12.125" style="0" customWidth="1"/>
  </cols>
  <sheetData>
    <row r="4" spans="1:6" ht="13.5">
      <c r="A4" t="s">
        <v>34</v>
      </c>
      <c r="B4" s="57" t="s">
        <v>15</v>
      </c>
      <c r="C4" s="54">
        <v>26</v>
      </c>
      <c r="D4" s="54" t="s">
        <v>35</v>
      </c>
      <c r="E4" s="54">
        <v>24</v>
      </c>
      <c r="F4" s="64" t="s">
        <v>32</v>
      </c>
    </row>
    <row r="5" spans="2:6" ht="13.5">
      <c r="B5" s="54"/>
      <c r="C5" s="54"/>
      <c r="D5" s="54"/>
      <c r="E5" s="54"/>
      <c r="F5" s="54"/>
    </row>
    <row r="6" spans="1:6" ht="13.5">
      <c r="A6" t="s">
        <v>36</v>
      </c>
      <c r="B6" s="2" t="s">
        <v>48</v>
      </c>
      <c r="C6" s="54">
        <v>21</v>
      </c>
      <c r="D6" s="54" t="s">
        <v>35</v>
      </c>
      <c r="E6" s="54">
        <v>25</v>
      </c>
      <c r="F6" s="57" t="s">
        <v>18</v>
      </c>
    </row>
    <row r="7" spans="2:6" ht="13.5">
      <c r="B7" s="2"/>
      <c r="C7" s="54"/>
      <c r="D7" s="54"/>
      <c r="E7" s="54"/>
      <c r="F7" s="54"/>
    </row>
    <row r="8" spans="1:2" ht="13.5">
      <c r="A8" t="s">
        <v>49</v>
      </c>
      <c r="B8" t="s">
        <v>38</v>
      </c>
    </row>
    <row r="9" ht="13.5">
      <c r="B9" t="s">
        <v>50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MCJ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maruyama</dc:creator>
  <cp:keywords/>
  <dc:description/>
  <cp:lastModifiedBy>大江芳弘</cp:lastModifiedBy>
  <cp:lastPrinted>2012-11-11T05:08:56Z</cp:lastPrinted>
  <dcterms:created xsi:type="dcterms:W3CDTF">2011-05-30T12:35:33Z</dcterms:created>
  <dcterms:modified xsi:type="dcterms:W3CDTF">2012-11-26T08:31:18Z</dcterms:modified>
  <cp:category/>
  <cp:version/>
  <cp:contentType/>
  <cp:contentStatus/>
</cp:coreProperties>
</file>